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80" windowWidth="15180" windowHeight="8265" tabRatio="805"/>
  </bookViews>
  <sheets>
    <sheet name="Completed list CDN" sheetId="3" r:id="rId1"/>
    <sheet name="Completed list CDE" sheetId="8" r:id="rId2"/>
    <sheet name="Completed list CDUS" sheetId="11" r:id="rId3"/>
    <sheet name="Projects completed" sheetId="5" r:id="rId4"/>
    <sheet name="Ongoing projects  Nordic CDE US" sheetId="10" r:id="rId5"/>
  </sheets>
  <calcPr calcId="125725"/>
</workbook>
</file>

<file path=xl/calcChain.xml><?xml version="1.0" encoding="utf-8"?>
<calcChain xmlns="http://schemas.openxmlformats.org/spreadsheetml/2006/main">
  <c r="I27" i="11"/>
  <c r="H27"/>
  <c r="G27"/>
  <c r="F27"/>
  <c r="E27"/>
  <c r="D27"/>
  <c r="C27"/>
  <c r="G24"/>
  <c r="B13"/>
  <c r="F11"/>
  <c r="I41" i="10" l="1"/>
  <c r="H16"/>
  <c r="H29"/>
  <c r="G66"/>
  <c r="J66"/>
  <c r="G53"/>
  <c r="H33"/>
  <c r="H24"/>
  <c r="J40"/>
  <c r="J41" s="1"/>
  <c r="H36"/>
  <c r="H30"/>
  <c r="H28"/>
  <c r="H27"/>
  <c r="H23"/>
  <c r="H22"/>
  <c r="H21"/>
  <c r="H20"/>
  <c r="H19"/>
  <c r="H13"/>
  <c r="H12"/>
  <c r="H11"/>
  <c r="B75" i="5" l="1"/>
  <c r="B70"/>
  <c r="B64"/>
  <c r="H46"/>
  <c r="G37"/>
  <c r="I33"/>
  <c r="H33"/>
  <c r="F33"/>
  <c r="E33"/>
  <c r="D33"/>
  <c r="C33"/>
  <c r="I39"/>
  <c r="H39"/>
  <c r="F39"/>
  <c r="E39"/>
  <c r="D39"/>
  <c r="C39"/>
  <c r="G31"/>
  <c r="G27"/>
  <c r="G24"/>
  <c r="G23"/>
  <c r="G20"/>
  <c r="B77" l="1"/>
  <c r="G33"/>
  <c r="G39"/>
  <c r="H50" i="10" l="1"/>
  <c r="H49"/>
  <c r="F75"/>
  <c r="F74"/>
  <c r="I66"/>
  <c r="F66"/>
  <c r="E66"/>
  <c r="D66"/>
  <c r="H64"/>
  <c r="H61"/>
  <c r="H58"/>
  <c r="J53"/>
  <c r="J68" s="1"/>
  <c r="I53"/>
  <c r="F53"/>
  <c r="E53"/>
  <c r="D53"/>
  <c r="H48"/>
  <c r="H46"/>
  <c r="H47"/>
  <c r="H45"/>
  <c r="I40"/>
  <c r="I68" s="1"/>
  <c r="H40"/>
  <c r="D40"/>
  <c r="D68" s="1"/>
  <c r="C40"/>
  <c r="F40"/>
  <c r="F68" s="1"/>
  <c r="I45" i="8"/>
  <c r="H42"/>
  <c r="H39"/>
  <c r="H36"/>
  <c r="H34"/>
  <c r="H31"/>
  <c r="G45"/>
  <c r="F45"/>
  <c r="E45"/>
  <c r="D45"/>
  <c r="C45"/>
  <c r="H27"/>
  <c r="H24"/>
  <c r="H53" i="10" l="1"/>
  <c r="H68" s="1"/>
  <c r="H66"/>
  <c r="G40"/>
  <c r="G68" s="1"/>
  <c r="E40"/>
  <c r="E68" s="1"/>
  <c r="H45" i="8"/>
  <c r="G10" i="5" l="1"/>
  <c r="G13"/>
  <c r="G9"/>
  <c r="C15"/>
  <c r="C41" s="1"/>
  <c r="D15"/>
  <c r="D41" s="1"/>
  <c r="E15"/>
  <c r="E41" s="1"/>
  <c r="F15"/>
  <c r="F41" s="1"/>
  <c r="H15"/>
  <c r="H41" s="1"/>
  <c r="I15"/>
  <c r="I41" s="1"/>
  <c r="B15"/>
  <c r="G15" l="1"/>
  <c r="G41" s="1"/>
  <c r="G163" i="3" l="1"/>
  <c r="H163" s="1"/>
  <c r="G160"/>
  <c r="H160" s="1"/>
  <c r="H200"/>
  <c r="H197"/>
  <c r="H126"/>
  <c r="H123"/>
  <c r="I203"/>
  <c r="G203"/>
  <c r="F203"/>
  <c r="E203"/>
  <c r="D203"/>
  <c r="C203"/>
  <c r="B187"/>
  <c r="F185"/>
  <c r="I167"/>
  <c r="F167"/>
  <c r="E167"/>
  <c r="D167"/>
  <c r="C167"/>
  <c r="B150"/>
  <c r="F148"/>
  <c r="C130"/>
  <c r="D130"/>
  <c r="E130"/>
  <c r="F130"/>
  <c r="G130"/>
  <c r="I130"/>
  <c r="B62"/>
  <c r="B63" s="1"/>
  <c r="H88"/>
  <c r="H84"/>
  <c r="H79"/>
  <c r="H76"/>
  <c r="H73"/>
  <c r="B14"/>
  <c r="B12"/>
  <c r="B11"/>
  <c r="B10"/>
  <c r="B9"/>
  <c r="G38"/>
  <c r="H38" s="1"/>
  <c r="H33"/>
  <c r="H30"/>
  <c r="H26"/>
  <c r="B113"/>
  <c r="F11" i="8"/>
  <c r="B13"/>
  <c r="G92" i="3"/>
  <c r="F92"/>
  <c r="F41"/>
  <c r="E92"/>
  <c r="E41"/>
  <c r="D92"/>
  <c r="D41"/>
  <c r="C92"/>
  <c r="C41"/>
  <c r="I92"/>
  <c r="I41"/>
  <c r="F111"/>
  <c r="F61"/>
  <c r="F13"/>
  <c r="H203" l="1"/>
  <c r="G167"/>
  <c r="H167"/>
  <c r="H130"/>
  <c r="G41"/>
  <c r="B15"/>
  <c r="H92"/>
  <c r="H41"/>
</calcChain>
</file>

<file path=xl/comments1.xml><?xml version="1.0" encoding="utf-8"?>
<comments xmlns="http://schemas.openxmlformats.org/spreadsheetml/2006/main">
  <authors>
    <author>Caroline Arehult</author>
    <author>Anna Reuterskiöld</author>
    <author>Camilla Skogsberg</author>
  </authors>
  <commentList>
    <comment ref="E26" authorId="0">
      <text>
        <r>
          <rPr>
            <b/>
            <sz val="8"/>
            <color indexed="81"/>
            <rFont val="Tahoma"/>
            <family val="2"/>
          </rPr>
          <t xml:space="preserve">MG: </t>
        </r>
        <r>
          <rPr>
            <sz val="8"/>
            <color indexed="81"/>
            <rFont val="Tahoma"/>
            <family val="2"/>
          </rPr>
          <t xml:space="preserve">tidigare 13 037m2
Ändrar till 12 384m2 kontor, avser Crucell kontrakten 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 xml:space="preserve">MG: </t>
        </r>
        <r>
          <rPr>
            <sz val="8"/>
            <color indexed="81"/>
            <rFont val="Tahoma"/>
            <family val="2"/>
          </rPr>
          <t>tidigare 3 695m2 
Ändrar till 4310m2, avser  hus A AB, B,  F, T, RA,ZB All rivning gjord 2010</t>
        </r>
      </text>
    </comment>
    <comment ref="N26" authorId="0">
      <text>
        <r>
          <rPr>
            <sz val="8"/>
            <color indexed="81"/>
            <rFont val="Tahoma"/>
            <family val="2"/>
          </rPr>
          <t xml:space="preserve">
SBL-kontrakten. Hämtat ur MV2 för 2013</t>
        </r>
      </text>
    </comment>
    <comment ref="D33" authorId="1">
      <text>
        <r>
          <rPr>
            <b/>
            <sz val="9"/>
            <color indexed="81"/>
            <rFont val="Tahoma"/>
            <family val="2"/>
          </rPr>
          <t>Anna Reuterskiöld:</t>
        </r>
        <r>
          <rPr>
            <sz val="9"/>
            <color indexed="81"/>
            <rFont val="Tahoma"/>
            <family val="2"/>
          </rPr>
          <t xml:space="preserve">
Essystem, Budget, JustNu 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 xml:space="preserve">AR: Förråd+mörka ytor </t>
        </r>
      </text>
    </comment>
    <comment ref="E38" authorId="1">
      <text>
        <r>
          <rPr>
            <b/>
            <sz val="9"/>
            <color indexed="81"/>
            <rFont val="Tahoma"/>
            <family val="2"/>
          </rPr>
          <t>Anna Reuterskiöld:</t>
        </r>
        <r>
          <rPr>
            <sz val="9"/>
            <color indexed="81"/>
            <rFont val="Tahoma"/>
            <family val="2"/>
          </rPr>
          <t xml:space="preserve">
Enligt Värderingen ytslag Kontor</t>
        </r>
      </text>
    </comment>
    <comment ref="F38" authorId="1">
      <text>
        <r>
          <rPr>
            <b/>
            <sz val="9"/>
            <color indexed="81"/>
            <rFont val="Tahoma"/>
            <family val="2"/>
          </rPr>
          <t>Anna Reuterskiöld:</t>
        </r>
        <r>
          <rPr>
            <sz val="9"/>
            <color indexed="81"/>
            <rFont val="Tahoma"/>
            <family val="2"/>
          </rPr>
          <t xml:space="preserve">
Ytor för förråd samt servicekoncept (café, reception, konferens, gym)</t>
        </r>
      </text>
    </comment>
    <comment ref="H38" authorId="1">
      <text>
        <r>
          <rPr>
            <b/>
            <sz val="9"/>
            <color indexed="81"/>
            <rFont val="Tahoma"/>
            <family val="2"/>
          </rPr>
          <t>Anna Reuterskiöld:</t>
        </r>
        <r>
          <rPr>
            <sz val="9"/>
            <color indexed="81"/>
            <rFont val="Tahoma"/>
            <family val="2"/>
          </rPr>
          <t xml:space="preserve">
Arean stämmer ej med MV2 då den i detta dok innehåller idag outhyrbar area. Enl MV2 är arean 2945 kvm mindre</t>
        </r>
      </text>
    </comment>
    <comment ref="O38" authorId="0">
      <text>
        <r>
          <rPr>
            <b/>
            <sz val="8"/>
            <color indexed="81"/>
            <rFont val="Tahoma"/>
            <family val="2"/>
          </rPr>
          <t>Caroline Arehult:</t>
        </r>
        <r>
          <rPr>
            <sz val="8"/>
            <color indexed="81"/>
            <rFont val="Tahoma"/>
            <family val="2"/>
          </rPr>
          <t xml:space="preserve">
Café och övrigytorna, (servicekonceptytorna har vi ingen hyra för)</t>
        </r>
      </text>
    </comment>
    <comment ref="A79" authorId="2">
      <text>
        <r>
          <rPr>
            <b/>
            <sz val="9"/>
            <color indexed="81"/>
            <rFont val="Tahoma"/>
            <family val="2"/>
          </rPr>
          <t>Camilla Skogsberg:</t>
        </r>
        <r>
          <rPr>
            <sz val="9"/>
            <color indexed="81"/>
            <rFont val="Tahoma"/>
            <family val="2"/>
          </rPr>
          <t xml:space="preserve">
Enbart tagit med SQS + Viatravel som är i den befintliga delen. (Samma siffror som i Durationslistan) Ändrat uth.bar yta något till 7891kvm</t>
        </r>
      </text>
    </comment>
  </commentList>
</comments>
</file>

<file path=xl/sharedStrings.xml><?xml version="1.0" encoding="utf-8"?>
<sst xmlns="http://schemas.openxmlformats.org/spreadsheetml/2006/main" count="601" uniqueCount="221">
  <si>
    <t>Stockholm</t>
  </si>
  <si>
    <t>Gothenburg</t>
  </si>
  <si>
    <t>Öresund</t>
  </si>
  <si>
    <t>Europe</t>
  </si>
  <si>
    <t>Total</t>
  </si>
  <si>
    <t>properties</t>
  </si>
  <si>
    <t>Leasable</t>
  </si>
  <si>
    <t>SEK M</t>
  </si>
  <si>
    <t>Residential</t>
  </si>
  <si>
    <t>Retail</t>
  </si>
  <si>
    <t>Office</t>
  </si>
  <si>
    <t>Other</t>
  </si>
  <si>
    <t>Parking</t>
  </si>
  <si>
    <t>value</t>
  </si>
  <si>
    <t>Parking facilities</t>
  </si>
  <si>
    <t xml:space="preserve"> </t>
  </si>
  <si>
    <t>completion</t>
  </si>
  <si>
    <t>Projected</t>
  </si>
  <si>
    <t>fully leased</t>
  </si>
  <si>
    <t>Ongoing projects</t>
  </si>
  <si>
    <t>Responsible unit,</t>
  </si>
  <si>
    <t>Resi-</t>
  </si>
  <si>
    <t>rental</t>
  </si>
  <si>
    <t>operating net</t>
  </si>
  <si>
    <t>property designation, municipality</t>
  </si>
  <si>
    <t>dential</t>
  </si>
  <si>
    <r>
      <t>1</t>
    </r>
    <r>
      <rPr>
        <sz val="10"/>
        <rFont val="Arial"/>
        <family val="2"/>
      </rPr>
      <t xml:space="preserve"> Projected rental value refers to estimated annual rent, fully leased</t>
    </r>
  </si>
  <si>
    <r>
      <t>2</t>
    </r>
    <r>
      <rPr>
        <sz val="10"/>
        <rFont val="Arial"/>
        <family val="2"/>
      </rPr>
      <t xml:space="preserve"> Refers to central (C) or other (O) locations. </t>
    </r>
  </si>
  <si>
    <t>Completed Properties Europe</t>
  </si>
  <si>
    <t>Expiration year of leases, completed</t>
  </si>
  <si>
    <t>Rental value by type of space</t>
  </si>
  <si>
    <t>Percentage of rental revenues</t>
  </si>
  <si>
    <t>Property list</t>
  </si>
  <si>
    <t>Leasable space, sq m</t>
  </si>
  <si>
    <t>County, municipality, property</t>
  </si>
  <si>
    <t>Year built/</t>
  </si>
  <si>
    <t>Rental value</t>
  </si>
  <si>
    <t>Site</t>
  </si>
  <si>
    <t>designation, street address</t>
  </si>
  <si>
    <t>renovated</t>
  </si>
  <si>
    <t>leasehold</t>
  </si>
  <si>
    <t xml:space="preserve">Location 1) </t>
  </si>
  <si>
    <t>TOTAL EUROPE</t>
  </si>
  <si>
    <t>(1) Refers to central (C) or other (O) location.</t>
  </si>
  <si>
    <t>Total real estate project completed</t>
  </si>
  <si>
    <r>
      <t>SEK M</t>
    </r>
    <r>
      <rPr>
        <b/>
        <vertAlign val="superscript"/>
        <sz val="10"/>
        <rFont val="Arial"/>
        <family val="2"/>
      </rPr>
      <t>1</t>
    </r>
  </si>
  <si>
    <r>
      <t>Location</t>
    </r>
    <r>
      <rPr>
        <b/>
        <vertAlign val="superscript"/>
        <sz val="10"/>
        <rFont val="Arial"/>
        <family val="2"/>
      </rPr>
      <t>2</t>
    </r>
  </si>
  <si>
    <t>Total ongoing real estate projects</t>
  </si>
  <si>
    <t>Projected book value on completion, SEK M</t>
  </si>
  <si>
    <r>
      <t>1</t>
    </r>
    <r>
      <rPr>
        <sz val="10"/>
        <rFont val="Arial"/>
        <family val="2"/>
      </rPr>
      <t xml:space="preserve"> Projected rental value refers to estimated annual rent, fully leased, when each property is completed.</t>
    </r>
  </si>
  <si>
    <r>
      <t>2</t>
    </r>
    <r>
      <rPr>
        <sz val="10"/>
        <rFont val="Arial"/>
        <family val="2"/>
      </rPr>
      <t xml:space="preserve"> Refers to central (C) or other (O) locations. In Stockholm, refers to central Stockholm (C), north of central Stockholm (N) or south of central Stockholm (S).</t>
    </r>
  </si>
  <si>
    <t>Göteborg</t>
  </si>
  <si>
    <t>year/month</t>
  </si>
  <si>
    <t>O</t>
  </si>
  <si>
    <t>Completed Properties Stockholm</t>
  </si>
  <si>
    <t>Leashold</t>
  </si>
  <si>
    <t>Location</t>
  </si>
  <si>
    <t>(1) Refers to central Stockholm (C), north of central Stockholm (N) or south of central Stockholm (S).</t>
  </si>
  <si>
    <t>Completed Properties Gothenburg</t>
  </si>
  <si>
    <t>TOTAL ÖRESUND</t>
  </si>
  <si>
    <t>(1) Refers to central (C),or other (O) location.</t>
  </si>
  <si>
    <t>Commercial Development Europe</t>
  </si>
  <si>
    <t>space, sq m</t>
  </si>
  <si>
    <t>Commercial Development</t>
  </si>
  <si>
    <t>Total, Commercial Development Europe</t>
  </si>
  <si>
    <t>Total Commercial Development Europe</t>
  </si>
  <si>
    <t>Total Commercial Development Sweden</t>
  </si>
  <si>
    <t>Total sold projects before completion</t>
  </si>
  <si>
    <t>f</t>
  </si>
  <si>
    <t>Commercial Development US</t>
  </si>
  <si>
    <t>Total, Commercial Development US</t>
  </si>
  <si>
    <t>2016 and later</t>
  </si>
  <si>
    <t>Completed properties on January 1, 2013</t>
  </si>
  <si>
    <t>2013, SEK M</t>
  </si>
  <si>
    <t>Completed projects 2012-12-31</t>
  </si>
  <si>
    <t>Economic occupancy rate, December 31, 2012, %</t>
  </si>
  <si>
    <t>Sold Projects before completion 2012</t>
  </si>
  <si>
    <r>
      <t xml:space="preserve">Book value, December 31, </t>
    </r>
    <r>
      <rPr>
        <sz val="10"/>
        <color indexed="12"/>
        <rFont val="Arial"/>
        <family val="2"/>
      </rPr>
      <t xml:space="preserve"> 2012</t>
    </r>
  </si>
  <si>
    <t>Stockholm County</t>
  </si>
  <si>
    <t>Solna</t>
  </si>
  <si>
    <t>Laboratoriet 1 (del av)</t>
  </si>
  <si>
    <t>1930/2001</t>
  </si>
  <si>
    <t>N</t>
  </si>
  <si>
    <t>Lundagatan 2</t>
  </si>
  <si>
    <t>Alptanäs 1</t>
  </si>
  <si>
    <t>1980/2001</t>
  </si>
  <si>
    <t>Haukdalsgatan 3</t>
  </si>
  <si>
    <t xml:space="preserve">Blekholmen 1, </t>
  </si>
  <si>
    <t>C</t>
  </si>
  <si>
    <t>Klara Strand</t>
  </si>
  <si>
    <t>Klarabergsviadukten 90</t>
  </si>
  <si>
    <t>Sundbyberg</t>
  </si>
  <si>
    <t>Eken 6</t>
  </si>
  <si>
    <t>1997/2008</t>
  </si>
  <si>
    <t>Gårda 18:25 (Phase I+II)</t>
  </si>
  <si>
    <t>Johan på gårdas Gata</t>
  </si>
  <si>
    <t>Gullbergsvass 5:23</t>
  </si>
  <si>
    <t>1880/1989</t>
  </si>
  <si>
    <t>Kilsgatan 10</t>
  </si>
  <si>
    <t>Gullbergsvass 5:26</t>
  </si>
  <si>
    <t>Kv Tennet, Kilsgatan 4-8</t>
  </si>
  <si>
    <t>Nybro</t>
  </si>
  <si>
    <t>Tallen 58</t>
  </si>
  <si>
    <t>Dunderbergsgatan 10</t>
  </si>
  <si>
    <t>Ljungby</t>
  </si>
  <si>
    <t>Ljungby Berghem 1:27</t>
  </si>
  <si>
    <t>Ringvägen 3 A-D</t>
  </si>
  <si>
    <t>Completed Properties Finland</t>
  </si>
  <si>
    <t>TOTAL FINLAND</t>
  </si>
  <si>
    <t>Completed Properties Denmark</t>
  </si>
  <si>
    <t>Finland</t>
  </si>
  <si>
    <t>Denmark</t>
  </si>
  <si>
    <t>TOTAL DENMARK</t>
  </si>
  <si>
    <t>Completed Properties Öresund Sweden</t>
  </si>
  <si>
    <t>Malmö</t>
  </si>
  <si>
    <t>Trollhättan 6</t>
  </si>
  <si>
    <t>1959/-66/-98</t>
  </si>
  <si>
    <t>Nordenskiöldsg 13, Ankargripsg 4</t>
  </si>
  <si>
    <t>Österport 7</t>
  </si>
  <si>
    <t>1971/1999</t>
  </si>
  <si>
    <t>Drottningtorget 14</t>
  </si>
  <si>
    <t>TOTAL STOCKHOLM</t>
  </si>
  <si>
    <t>TOTAL GÖTEBORG</t>
  </si>
  <si>
    <t>Köpenhamn, Kastrup</t>
  </si>
  <si>
    <t>Nordhuset Scanport</t>
  </si>
  <si>
    <t>Söborg, Gladsaxe</t>
  </si>
  <si>
    <t xml:space="preserve">Tobaksvej 12-14  </t>
  </si>
  <si>
    <t>L</t>
  </si>
  <si>
    <t>Helsinki</t>
  </si>
  <si>
    <t>Ruskeasuo Phase I</t>
  </si>
  <si>
    <t>Nauvontie 18, FI-00280 Helsinki</t>
  </si>
  <si>
    <t>Ruskeasuo Phase II</t>
  </si>
  <si>
    <t>Mannerheimintie 117, FI-00280 Helsinki</t>
  </si>
  <si>
    <t>Helsinki Finland</t>
  </si>
  <si>
    <t>Ruskeasuo, Mannerheimintie, Phase I</t>
  </si>
  <si>
    <t>Ruskeasuo, Mannerheimintie, Phase II</t>
  </si>
  <si>
    <t>Copenhagen, Denmark</t>
  </si>
  <si>
    <t>Nordhuset, Scanport Kastrup</t>
  </si>
  <si>
    <t>US</t>
  </si>
  <si>
    <t>Seattle</t>
  </si>
  <si>
    <t>Ungern</t>
  </si>
  <si>
    <t>Czech Republic</t>
  </si>
  <si>
    <t>Poland</t>
  </si>
  <si>
    <t>designation, street addres</t>
  </si>
  <si>
    <t>Prague</t>
  </si>
  <si>
    <t>Vysocanksa Brana</t>
  </si>
  <si>
    <t>Ostrava</t>
  </si>
  <si>
    <t>Nordica, Českobratrská 46</t>
  </si>
  <si>
    <t>Green Corner 1</t>
  </si>
  <si>
    <t>Wroclaw</t>
  </si>
  <si>
    <t>Green Tower 1</t>
  </si>
  <si>
    <t>Warsaw</t>
  </si>
  <si>
    <t>Green Corner II</t>
  </si>
  <si>
    <t>Lodz</t>
  </si>
  <si>
    <t>Green Horizon I</t>
  </si>
  <si>
    <t>Budapest</t>
  </si>
  <si>
    <t>Green House</t>
  </si>
  <si>
    <t>Sundbyberg Fröfjärden 5</t>
  </si>
  <si>
    <t>1305</t>
  </si>
  <si>
    <t>Gullbergsvass 5:26 Kilsgatan, Phase II</t>
  </si>
  <si>
    <t>Kålltorp 127:3, Torpavallen Phase I</t>
  </si>
  <si>
    <t>1303</t>
  </si>
  <si>
    <t>Kålltorp 127:3, Torpavallen Phase II</t>
  </si>
  <si>
    <t>Hotell Lindholmen</t>
  </si>
  <si>
    <t>1304</t>
  </si>
  <si>
    <t>Total, Commercial Development Nordic</t>
  </si>
  <si>
    <t>Green Towers phase 1, Wroclaw</t>
  </si>
  <si>
    <t>Atrium phase 1, Warsaw</t>
  </si>
  <si>
    <t>Malta House, Poznan</t>
  </si>
  <si>
    <t>Hungary</t>
  </si>
  <si>
    <t>Washington DC</t>
  </si>
  <si>
    <t>1776 Wilson Boulevard, Arlington</t>
  </si>
  <si>
    <t>Cambridge, MA</t>
  </si>
  <si>
    <t>2nd Street</t>
  </si>
  <si>
    <t>Houston, TX</t>
  </si>
  <si>
    <t>Post Oak</t>
  </si>
  <si>
    <t>Nordic</t>
  </si>
  <si>
    <t>Green Horizon phase  II, Lodz</t>
  </si>
  <si>
    <t>Kapelanka I, Wroclaw</t>
  </si>
  <si>
    <t>Green Day, Wroclaw</t>
  </si>
  <si>
    <t>Green Corner phase 1</t>
  </si>
  <si>
    <t>Green Corner phase 2</t>
  </si>
  <si>
    <t>Green Horizon phase 1</t>
  </si>
  <si>
    <t>Total Commercial Development US</t>
  </si>
  <si>
    <t>Project Development</t>
  </si>
  <si>
    <t>Book value, December 31, 2012</t>
  </si>
  <si>
    <t>Commercial Development Nordic</t>
  </si>
  <si>
    <t>Uppsala Entré, Uppsala</t>
  </si>
  <si>
    <t>Bassängkajen I, Malmö</t>
  </si>
  <si>
    <t>Bassängkajen 2, Malmö</t>
  </si>
  <si>
    <t>Total Commercial Development Nordic</t>
  </si>
  <si>
    <t>Nödinge äldreboende, Ale</t>
  </si>
  <si>
    <t>City Green Court, Prague</t>
  </si>
  <si>
    <t>10 th Street Washington</t>
  </si>
  <si>
    <t>Polisen 1, Rosengård, Malmö</t>
  </si>
  <si>
    <t>HC Örstedtsvej, Helsingör</t>
  </si>
  <si>
    <t>Arendal 1:9, Gothenburg</t>
  </si>
  <si>
    <t>Entré Lindhagen, Lindhagensgatan, Phase I</t>
  </si>
  <si>
    <t>Kallebäck 2:5, Grafiska vägen</t>
  </si>
  <si>
    <t>Klipporna, Hylie Phase I</t>
  </si>
  <si>
    <t>KKH, Malmö Live</t>
  </si>
  <si>
    <t>Burlöv Sunnanå</t>
  </si>
  <si>
    <t>Plaza, Havneholmen Phase I</t>
  </si>
  <si>
    <t>1402</t>
  </si>
  <si>
    <t>1312</t>
  </si>
  <si>
    <t>1412</t>
  </si>
  <si>
    <t>1403</t>
  </si>
  <si>
    <t>1506</t>
  </si>
  <si>
    <t>1306</t>
  </si>
  <si>
    <t>Södertälje</t>
  </si>
  <si>
    <t>Polis House</t>
  </si>
  <si>
    <t>Green Towers phase II, Wroclaw</t>
  </si>
  <si>
    <t xml:space="preserve">Stone 34, </t>
  </si>
  <si>
    <t>Hotell and Congress</t>
  </si>
  <si>
    <t>Uppsala Entre, garage</t>
  </si>
  <si>
    <t>1503</t>
  </si>
  <si>
    <t xml:space="preserve">Uppsala </t>
  </si>
  <si>
    <r>
      <t>Economic occupancy rate, December 31,</t>
    </r>
    <r>
      <rPr>
        <sz val="10"/>
        <color indexed="12"/>
        <rFont val="Arial"/>
        <family val="2"/>
      </rPr>
      <t xml:space="preserve"> 2012,%</t>
    </r>
  </si>
  <si>
    <t>Completed Properties the Nordics</t>
  </si>
  <si>
    <t>Completed Properties US</t>
  </si>
  <si>
    <t>TOTAL US</t>
  </si>
</sst>
</file>

<file path=xl/styles.xml><?xml version="1.0" encoding="utf-8"?>
<styleSheet xmlns="http://schemas.openxmlformats.org/spreadsheetml/2006/main">
  <numFmts count="3">
    <numFmt numFmtId="164" formatCode="_-* #,##0.00\ _k_r_-;\-* #,##0.00\ _k_r_-;_-* &quot;-&quot;??\ _k_r_-;_-@_-"/>
    <numFmt numFmtId="165" formatCode="#,##0.0"/>
    <numFmt numFmtId="166" formatCode="0.0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 MT"/>
    </font>
    <font>
      <vertAlign val="superscript"/>
      <sz val="10"/>
      <name val="Arial"/>
      <family val="2"/>
    </font>
    <font>
      <b/>
      <sz val="10"/>
      <name val="Arial MT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0" xfId="0" quotePrefix="1" applyFont="1" applyFill="1" applyAlignment="1">
      <alignment horizontal="right"/>
    </xf>
    <xf numFmtId="0" fontId="2" fillId="0" borderId="0" xfId="0" applyFont="1" applyFill="1" applyBorder="1"/>
    <xf numFmtId="0" fontId="6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9" fontId="7" fillId="0" borderId="0" xfId="1" applyFont="1"/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Protection="1"/>
    <xf numFmtId="3" fontId="2" fillId="0" borderId="0" xfId="0" applyNumberFormat="1" applyFon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2" applyNumberFormat="1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2" applyNumberFormat="1" applyFont="1" applyFill="1" applyBorder="1" applyAlignment="1" applyProtection="1">
      <alignment horizontal="right"/>
    </xf>
    <xf numFmtId="165" fontId="6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/>
    <xf numFmtId="9" fontId="1" fillId="0" borderId="0" xfId="1" applyFill="1"/>
    <xf numFmtId="9" fontId="1" fillId="0" borderId="1" xfId="1" applyFill="1" applyBorder="1"/>
    <xf numFmtId="9" fontId="0" fillId="0" borderId="0" xfId="0" applyNumberFormat="1" applyFill="1"/>
    <xf numFmtId="3" fontId="2" fillId="0" borderId="1" xfId="0" applyNumberFormat="1" applyFont="1" applyFill="1" applyBorder="1"/>
    <xf numFmtId="165" fontId="2" fillId="0" borderId="1" xfId="0" applyNumberFormat="1" applyFont="1" applyFill="1" applyBorder="1"/>
    <xf numFmtId="0" fontId="8" fillId="0" borderId="0" xfId="0" applyFont="1" applyFill="1"/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8" fillId="0" borderId="0" xfId="0" quotePrefix="1" applyNumberFormat="1" applyFont="1" applyFill="1" applyAlignment="1">
      <alignment horizontal="left"/>
    </xf>
    <xf numFmtId="165" fontId="8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165" fontId="6" fillId="0" borderId="0" xfId="0" applyNumberFormat="1" applyFont="1" applyFill="1"/>
    <xf numFmtId="0" fontId="6" fillId="0" borderId="0" xfId="0" applyFont="1" applyFill="1" applyAlignment="1">
      <alignment horizontal="center"/>
    </xf>
    <xf numFmtId="3" fontId="6" fillId="0" borderId="0" xfId="2" applyNumberFormat="1" applyFont="1" applyFill="1" applyAlignment="1" applyProtection="1">
      <alignment horizontal="right"/>
    </xf>
    <xf numFmtId="0" fontId="6" fillId="0" borderId="0" xfId="0" applyFont="1" applyFill="1" applyAlignment="1">
      <alignment horizontal="right"/>
    </xf>
    <xf numFmtId="3" fontId="6" fillId="0" borderId="0" xfId="2" applyNumberFormat="1" applyFont="1" applyFill="1" applyProtection="1"/>
    <xf numFmtId="3" fontId="6" fillId="0" borderId="2" xfId="0" applyNumberFormat="1" applyFont="1" applyFill="1" applyBorder="1"/>
    <xf numFmtId="165" fontId="6" fillId="0" borderId="2" xfId="0" applyNumberFormat="1" applyFont="1" applyFill="1" applyBorder="1"/>
    <xf numFmtId="3" fontId="2" fillId="0" borderId="0" xfId="2" applyNumberFormat="1" applyFont="1" applyFill="1" applyProtection="1"/>
    <xf numFmtId="0" fontId="6" fillId="0" borderId="0" xfId="0" applyFont="1" applyFill="1" applyProtection="1"/>
    <xf numFmtId="165" fontId="6" fillId="0" borderId="0" xfId="0" applyNumberFormat="1" applyFont="1" applyFill="1" applyProtection="1"/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 applyProtection="1">
      <alignment horizontal="right"/>
    </xf>
    <xf numFmtId="3" fontId="6" fillId="0" borderId="0" xfId="0" applyNumberFormat="1" applyFont="1" applyFill="1" applyProtection="1"/>
    <xf numFmtId="165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9" fontId="0" fillId="0" borderId="0" xfId="1" applyFont="1" applyFill="1"/>
    <xf numFmtId="165" fontId="6" fillId="0" borderId="0" xfId="0" applyNumberFormat="1" applyFont="1" applyFill="1" applyAlignment="1">
      <alignment horizontal="right"/>
    </xf>
    <xf numFmtId="0" fontId="5" fillId="0" borderId="0" xfId="0" applyFont="1" applyFill="1"/>
    <xf numFmtId="165" fontId="2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2" fillId="0" borderId="0" xfId="0" applyNumberFormat="1" applyFont="1" applyFill="1" applyAlignment="1" applyProtection="1">
      <alignment horizontal="center"/>
    </xf>
    <xf numFmtId="0" fontId="0" fillId="0" borderId="1" xfId="0" applyBorder="1" applyAlignment="1">
      <alignment horizontal="left"/>
    </xf>
    <xf numFmtId="165" fontId="2" fillId="0" borderId="0" xfId="2" applyNumberFormat="1" applyFont="1" applyFill="1" applyProtection="1"/>
    <xf numFmtId="0" fontId="13" fillId="0" borderId="0" xfId="0" applyFont="1" applyAlignment="1">
      <alignment horizontal="left"/>
    </xf>
    <xf numFmtId="0" fontId="4" fillId="0" borderId="0" xfId="0" applyFont="1" applyFill="1" applyProtection="1"/>
    <xf numFmtId="165" fontId="4" fillId="0" borderId="2" xfId="0" applyNumberFormat="1" applyFont="1" applyFill="1" applyBorder="1" applyAlignment="1" applyProtection="1">
      <alignment horizontal="right"/>
    </xf>
    <xf numFmtId="0" fontId="0" fillId="0" borderId="2" xfId="0" applyBorder="1"/>
    <xf numFmtId="165" fontId="4" fillId="0" borderId="0" xfId="0" applyNumberFormat="1" applyFont="1" applyFill="1" applyAlignment="1" applyProtection="1">
      <alignment horizontal="right"/>
    </xf>
    <xf numFmtId="9" fontId="16" fillId="0" borderId="0" xfId="1" applyFont="1"/>
    <xf numFmtId="0" fontId="0" fillId="2" borderId="0" xfId="0" applyFill="1"/>
    <xf numFmtId="0" fontId="2" fillId="2" borderId="1" xfId="0" applyFont="1" applyFill="1" applyBorder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3" fontId="6" fillId="0" borderId="0" xfId="3" applyNumberFormat="1" applyFont="1" applyFill="1" applyAlignment="1" applyProtection="1">
      <alignment horizontal="right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166" fontId="6" fillId="0" borderId="0" xfId="0" applyNumberFormat="1" applyFont="1" applyFill="1" applyBorder="1" applyAlignment="1" applyProtection="1">
      <alignment horizontal="center"/>
    </xf>
    <xf numFmtId="166" fontId="18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9" fontId="6" fillId="0" borderId="0" xfId="4" applyFont="1" applyFill="1"/>
    <xf numFmtId="165" fontId="18" fillId="0" borderId="0" xfId="0" applyNumberFormat="1" applyFont="1" applyFill="1"/>
    <xf numFmtId="166" fontId="18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9" fontId="18" fillId="0" borderId="0" xfId="4" applyFont="1" applyFill="1"/>
    <xf numFmtId="3" fontId="18" fillId="0" borderId="0" xfId="0" applyNumberFormat="1" applyFont="1" applyFill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9" fontId="6" fillId="0" borderId="1" xfId="4" applyFont="1" applyFill="1" applyBorder="1"/>
    <xf numFmtId="0" fontId="2" fillId="0" borderId="0" xfId="5" applyFont="1" applyFill="1" applyBorder="1" applyProtection="1"/>
    <xf numFmtId="0" fontId="6" fillId="0" borderId="0" xfId="5" applyFont="1" applyFill="1" applyBorder="1" applyAlignment="1" applyProtection="1">
      <alignment horizontal="right"/>
    </xf>
    <xf numFmtId="165" fontId="6" fillId="0" borderId="0" xfId="5" applyNumberFormat="1" applyFont="1" applyFill="1" applyBorder="1" applyAlignment="1" applyProtection="1">
      <alignment horizontal="right"/>
    </xf>
    <xf numFmtId="0" fontId="6" fillId="0" borderId="0" xfId="5" applyFont="1" applyFill="1"/>
    <xf numFmtId="0" fontId="6" fillId="0" borderId="0" xfId="5" applyFont="1" applyFill="1" applyAlignment="1">
      <alignment horizontal="right"/>
    </xf>
    <xf numFmtId="3" fontId="6" fillId="0" borderId="0" xfId="5" applyNumberFormat="1" applyFont="1" applyFill="1" applyAlignment="1">
      <alignment horizontal="right"/>
    </xf>
    <xf numFmtId="3" fontId="6" fillId="0" borderId="0" xfId="6" applyNumberFormat="1" applyFont="1" applyFill="1" applyAlignment="1" applyProtection="1">
      <alignment horizontal="right"/>
    </xf>
    <xf numFmtId="165" fontId="6" fillId="0" borderId="0" xfId="5" applyNumberFormat="1" applyFont="1" applyFill="1" applyAlignment="1">
      <alignment horizontal="right"/>
    </xf>
    <xf numFmtId="166" fontId="6" fillId="0" borderId="0" xfId="5" applyNumberFormat="1" applyFont="1" applyFill="1"/>
    <xf numFmtId="0" fontId="2" fillId="0" borderId="0" xfId="5" applyFont="1" applyFill="1"/>
    <xf numFmtId="165" fontId="6" fillId="0" borderId="0" xfId="5" applyNumberFormat="1" applyFont="1" applyFill="1"/>
    <xf numFmtId="9" fontId="6" fillId="0" borderId="0" xfId="7" applyFont="1" applyFill="1"/>
    <xf numFmtId="9" fontId="6" fillId="0" borderId="1" xfId="7" applyFont="1" applyFill="1" applyBorder="1"/>
    <xf numFmtId="0" fontId="2" fillId="0" borderId="0" xfId="8" applyFont="1" applyFill="1" applyBorder="1"/>
    <xf numFmtId="0" fontId="6" fillId="0" borderId="0" xfId="8" applyFont="1" applyFill="1" applyBorder="1" applyAlignment="1">
      <alignment horizontal="right"/>
    </xf>
    <xf numFmtId="3" fontId="6" fillId="0" borderId="0" xfId="8" applyNumberFormat="1" applyFont="1" applyFill="1" applyBorder="1" applyAlignment="1">
      <alignment horizontal="right"/>
    </xf>
    <xf numFmtId="3" fontId="6" fillId="0" borderId="0" xfId="9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>
      <alignment horizontal="right"/>
    </xf>
    <xf numFmtId="0" fontId="6" fillId="0" borderId="0" xfId="8" applyFont="1" applyFill="1" applyBorder="1" applyAlignment="1">
      <alignment horizontal="center"/>
    </xf>
    <xf numFmtId="0" fontId="6" fillId="0" borderId="0" xfId="8" applyFont="1" applyAlignment="1">
      <alignment horizontal="center"/>
    </xf>
    <xf numFmtId="0" fontId="6" fillId="0" borderId="0" xfId="8" applyFont="1" applyFill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>
      <alignment horizontal="right"/>
    </xf>
    <xf numFmtId="165" fontId="6" fillId="0" borderId="0" xfId="8" quotePrefix="1" applyNumberFormat="1" applyFont="1" applyFill="1" applyBorder="1" applyAlignment="1" applyProtection="1">
      <alignment horizontal="right"/>
    </xf>
    <xf numFmtId="0" fontId="6" fillId="0" borderId="0" xfId="8" applyFont="1" applyFill="1" applyBorder="1" applyAlignment="1" applyProtection="1">
      <alignment horizontal="center"/>
    </xf>
    <xf numFmtId="166" fontId="6" fillId="0" borderId="0" xfId="8" applyNumberFormat="1" applyFont="1" applyAlignment="1" applyProtection="1">
      <alignment horizontal="center"/>
    </xf>
    <xf numFmtId="166" fontId="6" fillId="0" borderId="0" xfId="8" applyNumberFormat="1" applyFont="1" applyFill="1"/>
    <xf numFmtId="3" fontId="6" fillId="0" borderId="0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 applyProtection="1">
      <alignment horizontal="right"/>
    </xf>
    <xf numFmtId="166" fontId="6" fillId="0" borderId="0" xfId="8" applyNumberFormat="1" applyFont="1" applyAlignment="1">
      <alignment horizontal="center"/>
    </xf>
    <xf numFmtId="0" fontId="6" fillId="0" borderId="0" xfId="8" applyFont="1" applyFill="1" applyBorder="1"/>
    <xf numFmtId="3" fontId="6" fillId="0" borderId="0" xfId="8" applyNumberFormat="1" applyFont="1" applyFill="1" applyBorder="1" applyAlignment="1">
      <alignment horizontal="center"/>
    </xf>
    <xf numFmtId="9" fontId="0" fillId="0" borderId="0" xfId="1" applyNumberFormat="1" applyFont="1" applyFill="1"/>
    <xf numFmtId="9" fontId="0" fillId="0" borderId="1" xfId="1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Protection="1"/>
    <xf numFmtId="9" fontId="0" fillId="0" borderId="1" xfId="1" applyFont="1" applyFill="1" applyBorder="1"/>
    <xf numFmtId="0" fontId="0" fillId="0" borderId="0" xfId="0" applyAlignment="1">
      <alignment horizontal="center"/>
    </xf>
    <xf numFmtId="3" fontId="2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Border="1"/>
    <xf numFmtId="0" fontId="2" fillId="2" borderId="0" xfId="0" applyFont="1" applyFill="1"/>
    <xf numFmtId="9" fontId="7" fillId="2" borderId="0" xfId="1" applyFont="1" applyFill="1"/>
    <xf numFmtId="0" fontId="2" fillId="2" borderId="1" xfId="0" applyFont="1" applyFill="1" applyBorder="1" applyAlignment="1">
      <alignment horizontal="center"/>
    </xf>
    <xf numFmtId="9" fontId="1" fillId="2" borderId="0" xfId="1" applyFill="1"/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1" xfId="0" applyFill="1" applyBorder="1" applyAlignment="1">
      <alignment horizontal="left"/>
    </xf>
    <xf numFmtId="9" fontId="1" fillId="2" borderId="1" xfId="1" applyFill="1" applyBorder="1"/>
    <xf numFmtId="0" fontId="0" fillId="2" borderId="0" xfId="0" applyFill="1" applyAlignment="1">
      <alignment horizontal="left"/>
    </xf>
    <xf numFmtId="9" fontId="0" fillId="2" borderId="0" xfId="0" applyNumberFormat="1" applyFill="1"/>
    <xf numFmtId="3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7" fillId="2" borderId="0" xfId="0" applyFont="1" applyFill="1"/>
    <xf numFmtId="3" fontId="8" fillId="2" borderId="0" xfId="0" applyNumberFormat="1" applyFont="1" applyFill="1" applyAlignment="1" applyProtection="1">
      <alignment horizontal="right"/>
    </xf>
    <xf numFmtId="165" fontId="8" fillId="2" borderId="0" xfId="0" applyNumberFormat="1" applyFont="1" applyFill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Alignment="1">
      <alignment horizontal="right"/>
    </xf>
    <xf numFmtId="0" fontId="4" fillId="2" borderId="0" xfId="0" applyFont="1" applyFill="1" applyProtection="1"/>
    <xf numFmtId="3" fontId="2" fillId="2" borderId="0" xfId="0" applyNumberFormat="1" applyFont="1" applyFill="1" applyAlignment="1" applyProtection="1">
      <alignment horizontal="right"/>
    </xf>
    <xf numFmtId="165" fontId="2" fillId="2" borderId="0" xfId="0" applyNumberFormat="1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165" fontId="4" fillId="2" borderId="0" xfId="0" applyNumberFormat="1" applyFont="1" applyFill="1" applyAlignment="1" applyProtection="1">
      <alignment horizontal="right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165" fontId="4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9" fillId="2" borderId="0" xfId="0" applyNumberFormat="1" applyFont="1" applyFill="1"/>
    <xf numFmtId="0" fontId="2" fillId="2" borderId="0" xfId="0" applyFont="1" applyFill="1" applyBorder="1" applyAlignment="1">
      <alignment horizontal="right"/>
    </xf>
    <xf numFmtId="3" fontId="2" fillId="2" borderId="0" xfId="2" applyNumberFormat="1" applyFont="1" applyFill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9" fillId="2" borderId="0" xfId="0" applyFont="1" applyFill="1" applyAlignment="1">
      <alignment horizontal="right"/>
    </xf>
    <xf numFmtId="165" fontId="9" fillId="2" borderId="0" xfId="0" applyNumberFormat="1" applyFont="1" applyFill="1"/>
    <xf numFmtId="0" fontId="9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3" fontId="1" fillId="2" borderId="0" xfId="2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2" xfId="2" applyNumberFormat="1" applyFont="1" applyFill="1" applyBorder="1" applyAlignment="1" applyProtection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0" borderId="0" xfId="8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/>
    <xf numFmtId="0" fontId="15" fillId="2" borderId="0" xfId="0" applyFont="1" applyFill="1"/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Border="1" applyProtection="1"/>
    <xf numFmtId="3" fontId="0" fillId="2" borderId="0" xfId="0" applyNumberFormat="1" applyFill="1"/>
    <xf numFmtId="3" fontId="2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9" fontId="1" fillId="2" borderId="0" xfId="0" applyNumberFormat="1" applyFont="1" applyFill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0" fontId="1" fillId="2" borderId="0" xfId="0" quotePrefix="1" applyFont="1" applyFill="1" applyBorder="1" applyAlignment="1">
      <alignment horizontal="right"/>
    </xf>
    <xf numFmtId="0" fontId="11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166" fontId="0" fillId="2" borderId="0" xfId="0" applyNumberFormat="1" applyFill="1"/>
    <xf numFmtId="9" fontId="9" fillId="2" borderId="0" xfId="1" applyFont="1" applyFill="1"/>
    <xf numFmtId="0" fontId="2" fillId="2" borderId="5" xfId="0" applyFont="1" applyFill="1" applyBorder="1"/>
    <xf numFmtId="3" fontId="2" fillId="2" borderId="5" xfId="0" applyNumberFormat="1" applyFont="1" applyFill="1" applyBorder="1"/>
    <xf numFmtId="165" fontId="2" fillId="2" borderId="0" xfId="0" applyNumberFormat="1" applyFont="1" applyFill="1" applyBorder="1"/>
    <xf numFmtId="9" fontId="1" fillId="2" borderId="0" xfId="1" applyFont="1" applyFill="1"/>
    <xf numFmtId="0" fontId="14" fillId="2" borderId="0" xfId="0" applyFont="1" applyFill="1"/>
    <xf numFmtId="14" fontId="2" fillId="2" borderId="0" xfId="0" applyNumberFormat="1" applyFont="1" applyFill="1" applyAlignment="1" applyProtection="1">
      <alignment horizontal="right"/>
    </xf>
    <xf numFmtId="0" fontId="9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 applyProtection="1">
      <alignment horizontal="right"/>
    </xf>
    <xf numFmtId="165" fontId="2" fillId="2" borderId="2" xfId="0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right"/>
    </xf>
    <xf numFmtId="0" fontId="6" fillId="2" borderId="0" xfId="0" applyFont="1" applyFill="1" applyAlignment="1" applyProtection="1">
      <alignment horizontal="left"/>
    </xf>
    <xf numFmtId="49" fontId="0" fillId="2" borderId="0" xfId="0" applyNumberFormat="1" applyFill="1" applyAlignment="1">
      <alignment horizontal="right"/>
    </xf>
    <xf numFmtId="0" fontId="6" fillId="2" borderId="2" xfId="0" applyFont="1" applyFill="1" applyBorder="1" applyAlignment="1" applyProtection="1">
      <alignment horizontal="left"/>
    </xf>
    <xf numFmtId="3" fontId="6" fillId="2" borderId="2" xfId="0" applyNumberFormat="1" applyFont="1" applyFill="1" applyBorder="1" applyAlignment="1" applyProtection="1">
      <alignment horizontal="right"/>
    </xf>
    <xf numFmtId="165" fontId="6" fillId="2" borderId="2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2" borderId="4" xfId="0" applyFont="1" applyFill="1" applyBorder="1"/>
    <xf numFmtId="3" fontId="2" fillId="2" borderId="4" xfId="0" applyNumberFormat="1" applyFont="1" applyFill="1" applyBorder="1"/>
    <xf numFmtId="165" fontId="2" fillId="2" borderId="4" xfId="0" applyNumberFormat="1" applyFont="1" applyFill="1" applyBorder="1"/>
    <xf numFmtId="166" fontId="2" fillId="2" borderId="0" xfId="0" applyNumberFormat="1" applyFont="1" applyFill="1" applyBorder="1"/>
    <xf numFmtId="0" fontId="11" fillId="2" borderId="2" xfId="0" applyFont="1" applyFill="1" applyBorder="1" applyAlignment="1">
      <alignment horizontal="right"/>
    </xf>
    <xf numFmtId="0" fontId="3" fillId="2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horizontal="right"/>
    </xf>
    <xf numFmtId="0" fontId="10" fillId="2" borderId="0" xfId="0" applyFont="1" applyFill="1" applyAlignment="1">
      <alignment wrapText="1"/>
    </xf>
    <xf numFmtId="0" fontId="6" fillId="2" borderId="0" xfId="0" applyFont="1" applyFill="1" applyAlignment="1"/>
    <xf numFmtId="0" fontId="0" fillId="2" borderId="0" xfId="0" applyFill="1" applyBorder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165" fontId="0" fillId="2" borderId="0" xfId="0" applyNumberFormat="1" applyFill="1"/>
    <xf numFmtId="49" fontId="1" fillId="2" borderId="2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2" borderId="3" xfId="0" applyFont="1" applyFill="1" applyBorder="1" applyAlignment="1">
      <alignment horizontal="right"/>
    </xf>
    <xf numFmtId="0" fontId="0" fillId="2" borderId="0" xfId="0" applyFont="1" applyFill="1"/>
    <xf numFmtId="0" fontId="23" fillId="2" borderId="0" xfId="0" applyFont="1" applyFill="1" applyBorder="1"/>
    <xf numFmtId="0" fontId="23" fillId="2" borderId="0" xfId="0" applyFont="1" applyFill="1" applyAlignment="1">
      <alignment horizontal="right"/>
    </xf>
    <xf numFmtId="3" fontId="23" fillId="2" borderId="0" xfId="0" applyNumberFormat="1" applyFont="1" applyFill="1" applyAlignment="1">
      <alignment horizontal="right"/>
    </xf>
    <xf numFmtId="0" fontId="1" fillId="2" borderId="0" xfId="0" applyFont="1" applyFill="1" applyAlignment="1"/>
  </cellXfs>
  <cellStyles count="10">
    <cellStyle name="Comma" xfId="2" builtinId="3"/>
    <cellStyle name="Comma 2" xfId="3"/>
    <cellStyle name="Normal" xfId="0" builtinId="0"/>
    <cellStyle name="Normal 2" xfId="5"/>
    <cellStyle name="Normal_3 Fastskrift 050101 Svenska" xfId="8"/>
    <cellStyle name="Percent" xfId="1" builtinId="5"/>
    <cellStyle name="Percent 2" xfId="4"/>
    <cellStyle name="Procent 2" xfId="7"/>
    <cellStyle name="Tusental 2" xfId="6"/>
    <cellStyle name="Tusental_3 Fastskrift 050101 Svenska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206"/>
  <sheetViews>
    <sheetView tabSelected="1" zoomScale="60" workbookViewId="0">
      <selection activeCell="H11" sqref="H11"/>
    </sheetView>
  </sheetViews>
  <sheetFormatPr defaultRowHeight="12.75"/>
  <cols>
    <col min="1" max="1" width="42" customWidth="1"/>
    <col min="2" max="2" width="19.140625" customWidth="1"/>
    <col min="3" max="3" width="13.140625" customWidth="1"/>
    <col min="4" max="4" width="11.5703125" customWidth="1"/>
    <col min="5" max="5" width="11.7109375" customWidth="1"/>
    <col min="6" max="7" width="13.140625" customWidth="1"/>
    <col min="8" max="8" width="14.140625" customWidth="1"/>
    <col min="9" max="9" width="17" customWidth="1"/>
    <col min="10" max="10" width="12" customWidth="1"/>
    <col min="11" max="11" width="11.7109375" customWidth="1"/>
  </cols>
  <sheetData>
    <row r="1" spans="1:9" ht="30">
      <c r="A1" s="85" t="s">
        <v>218</v>
      </c>
    </row>
    <row r="3" spans="1:9" ht="23.25">
      <c r="A3" s="13" t="s">
        <v>54</v>
      </c>
      <c r="H3" s="35"/>
      <c r="I3" s="35"/>
    </row>
    <row r="4" spans="1:9">
      <c r="H4" s="35"/>
      <c r="I4" s="35"/>
    </row>
    <row r="5" spans="1:9">
      <c r="A5" s="6"/>
      <c r="B5" s="6"/>
      <c r="C5" s="6"/>
      <c r="D5" s="6"/>
      <c r="E5" s="6"/>
      <c r="F5" s="6"/>
      <c r="G5" s="6"/>
      <c r="H5" s="35"/>
      <c r="I5" s="35"/>
    </row>
    <row r="6" spans="1:9">
      <c r="A6" s="1" t="s">
        <v>29</v>
      </c>
      <c r="B6" s="11"/>
      <c r="C6" s="6"/>
      <c r="D6" s="1" t="s">
        <v>30</v>
      </c>
      <c r="E6" s="6"/>
      <c r="F6" s="6"/>
      <c r="G6" s="6"/>
      <c r="H6" s="35"/>
      <c r="I6" s="35"/>
    </row>
    <row r="7" spans="1:9" ht="13.5" thickBot="1">
      <c r="A7" s="3" t="s">
        <v>5</v>
      </c>
      <c r="B7" s="10"/>
      <c r="C7" s="6"/>
      <c r="D7" s="6"/>
      <c r="E7" s="6"/>
      <c r="F7" s="6"/>
      <c r="G7" s="6"/>
      <c r="H7" s="35"/>
      <c r="I7" s="35"/>
    </row>
    <row r="8" spans="1:9" ht="13.5" thickBot="1">
      <c r="A8" s="3" t="s">
        <v>31</v>
      </c>
      <c r="B8" s="15" t="s">
        <v>0</v>
      </c>
      <c r="C8" s="6"/>
      <c r="D8" t="s">
        <v>9</v>
      </c>
      <c r="E8" s="6"/>
      <c r="F8" s="36">
        <v>6.8743582142135945E-3</v>
      </c>
      <c r="G8" s="6"/>
      <c r="H8" s="35"/>
      <c r="I8" s="35"/>
    </row>
    <row r="9" spans="1:9">
      <c r="A9" s="80">
        <v>2013</v>
      </c>
      <c r="B9" s="101">
        <f>24864/173675</f>
        <v>0.14316395566431553</v>
      </c>
      <c r="C9" s="6"/>
      <c r="D9" t="s">
        <v>10</v>
      </c>
      <c r="E9" s="6"/>
      <c r="F9" s="36">
        <v>0.74693768823926188</v>
      </c>
      <c r="G9" s="6"/>
      <c r="H9" s="35"/>
      <c r="I9" s="35"/>
    </row>
    <row r="10" spans="1:9">
      <c r="A10" s="80">
        <v>2014</v>
      </c>
      <c r="B10" s="101">
        <f>52472/173675</f>
        <v>0.30212753706635959</v>
      </c>
      <c r="C10" s="6"/>
      <c r="D10" t="s">
        <v>11</v>
      </c>
      <c r="E10" s="6"/>
      <c r="F10" s="36">
        <v>0.18749812029267579</v>
      </c>
      <c r="G10" s="6"/>
      <c r="H10" s="35"/>
      <c r="I10" s="35"/>
    </row>
    <row r="11" spans="1:9">
      <c r="A11" s="80">
        <v>2015</v>
      </c>
      <c r="B11" s="101">
        <f>20514/173675</f>
        <v>0.11811717288038003</v>
      </c>
      <c r="C11" s="6"/>
      <c r="D11" t="s">
        <v>14</v>
      </c>
      <c r="E11" s="6"/>
      <c r="F11" s="36">
        <v>5.8724205044919625E-2</v>
      </c>
      <c r="G11" s="6"/>
      <c r="H11" s="35"/>
      <c r="I11" s="35"/>
    </row>
    <row r="12" spans="1:9">
      <c r="A12" s="91" t="s">
        <v>71</v>
      </c>
      <c r="B12" s="101">
        <f>67004/173675</f>
        <v>0.38580106520800345</v>
      </c>
      <c r="C12" s="6"/>
      <c r="E12" s="6"/>
      <c r="F12" s="36"/>
      <c r="G12" s="6"/>
      <c r="H12" s="35"/>
      <c r="I12" s="35"/>
    </row>
    <row r="13" spans="1:9">
      <c r="A13" s="4" t="s">
        <v>8</v>
      </c>
      <c r="B13" s="101"/>
      <c r="C13" s="6"/>
      <c r="D13" s="1" t="s">
        <v>4</v>
      </c>
      <c r="E13" s="6"/>
      <c r="F13" s="36">
        <f>SUM(F8:F12)</f>
        <v>1.0000343717910709</v>
      </c>
      <c r="G13" s="6"/>
      <c r="H13" s="35"/>
      <c r="I13" s="35"/>
    </row>
    <row r="14" spans="1:9" ht="13.5" thickBot="1">
      <c r="A14" s="78" t="s">
        <v>14</v>
      </c>
      <c r="B14" s="109">
        <f>8822/173675</f>
        <v>5.0796027062041171E-2</v>
      </c>
      <c r="C14" s="6"/>
      <c r="D14" s="6"/>
      <c r="E14" s="6"/>
      <c r="F14" s="6"/>
      <c r="G14" s="6"/>
      <c r="H14" s="35"/>
      <c r="I14" s="35"/>
    </row>
    <row r="15" spans="1:9">
      <c r="A15" s="4" t="s">
        <v>4</v>
      </c>
      <c r="B15" s="38">
        <f>SUM(B9:B14)</f>
        <v>1.0000057578810997</v>
      </c>
      <c r="C15" s="6"/>
      <c r="D15" s="6"/>
      <c r="E15" s="6"/>
      <c r="F15" s="6"/>
      <c r="G15" s="6"/>
      <c r="H15" s="35"/>
      <c r="I15" s="35"/>
    </row>
    <row r="16" spans="1:9">
      <c r="A16" s="35"/>
      <c r="B16" s="35"/>
      <c r="C16" s="35"/>
      <c r="D16" s="35"/>
      <c r="E16" s="35"/>
      <c r="F16" s="35"/>
      <c r="G16" s="35"/>
      <c r="H16" s="35"/>
      <c r="I16" s="35"/>
    </row>
    <row r="17" spans="1:19" ht="13.5" thickBot="1">
      <c r="A17" s="10" t="s">
        <v>15</v>
      </c>
      <c r="B17" s="14"/>
      <c r="C17" s="39"/>
      <c r="D17" s="39"/>
      <c r="E17" s="39"/>
      <c r="F17" s="39"/>
      <c r="G17" s="39"/>
      <c r="H17" s="39"/>
      <c r="I17" s="40"/>
      <c r="J17" s="2"/>
      <c r="K17" s="2"/>
    </row>
    <row r="18" spans="1:19" ht="23.25">
      <c r="A18" s="41" t="s">
        <v>0</v>
      </c>
      <c r="B18" s="42"/>
      <c r="C18" s="43"/>
      <c r="D18" s="43"/>
      <c r="E18" s="44"/>
      <c r="F18" s="43"/>
      <c r="G18" s="43"/>
      <c r="H18" s="43"/>
      <c r="I18" s="45"/>
    </row>
    <row r="19" spans="1:19">
      <c r="A19" s="81" t="s">
        <v>72</v>
      </c>
      <c r="B19" s="17"/>
      <c r="C19" s="17"/>
      <c r="D19" s="17"/>
      <c r="E19" s="17"/>
      <c r="F19" s="17"/>
      <c r="G19" s="17"/>
      <c r="H19" s="18"/>
      <c r="I19" s="19"/>
    </row>
    <row r="20" spans="1:19">
      <c r="A20" s="11"/>
      <c r="B20" s="17"/>
      <c r="C20" s="17"/>
      <c r="D20" s="17" t="s">
        <v>33</v>
      </c>
      <c r="E20" s="17"/>
      <c r="F20" s="17"/>
      <c r="G20" s="17"/>
      <c r="H20" s="18"/>
      <c r="I20" s="19" t="s">
        <v>15</v>
      </c>
    </row>
    <row r="21" spans="1:19">
      <c r="A21" s="16" t="s">
        <v>34</v>
      </c>
      <c r="B21" s="19" t="s">
        <v>35</v>
      </c>
      <c r="C21" s="12"/>
      <c r="D21" s="7"/>
      <c r="E21" s="12"/>
      <c r="F21" s="12"/>
      <c r="G21" s="12"/>
      <c r="H21" s="12"/>
      <c r="I21" s="84" t="s">
        <v>36</v>
      </c>
      <c r="J21" s="5" t="s">
        <v>37</v>
      </c>
    </row>
    <row r="22" spans="1:19">
      <c r="A22" s="20" t="s">
        <v>38</v>
      </c>
      <c r="B22" s="21" t="s">
        <v>39</v>
      </c>
      <c r="C22" s="21" t="s">
        <v>8</v>
      </c>
      <c r="D22" s="21" t="s">
        <v>9</v>
      </c>
      <c r="E22" s="21" t="s">
        <v>10</v>
      </c>
      <c r="F22" s="21" t="s">
        <v>11</v>
      </c>
      <c r="G22" s="21" t="s">
        <v>12</v>
      </c>
      <c r="H22" s="21" t="s">
        <v>4</v>
      </c>
      <c r="I22" s="82" t="s">
        <v>73</v>
      </c>
      <c r="J22" s="21" t="s">
        <v>55</v>
      </c>
      <c r="K22" s="72" t="s">
        <v>56</v>
      </c>
    </row>
    <row r="24" spans="1:19">
      <c r="A24" s="92" t="s">
        <v>78</v>
      </c>
      <c r="B24" s="33"/>
      <c r="C24" s="33"/>
      <c r="D24" s="33"/>
      <c r="E24" s="33"/>
      <c r="F24" s="33"/>
      <c r="G24" s="33"/>
      <c r="H24" s="33"/>
      <c r="I24" s="34"/>
      <c r="J24" s="34"/>
      <c r="K24" s="93"/>
      <c r="L24" s="93"/>
      <c r="M24" s="93"/>
      <c r="N24" s="35"/>
      <c r="O24" s="35"/>
      <c r="P24" s="35"/>
      <c r="Q24" s="35"/>
      <c r="R24" s="35"/>
      <c r="S24" s="35"/>
    </row>
    <row r="25" spans="1:19">
      <c r="A25" s="11" t="s">
        <v>79</v>
      </c>
      <c r="B25" s="35"/>
      <c r="C25" s="48"/>
      <c r="D25" s="47"/>
      <c r="E25" s="47"/>
      <c r="F25" s="47"/>
      <c r="G25" s="47"/>
      <c r="H25" s="94"/>
      <c r="I25" s="49"/>
      <c r="J25" s="49"/>
      <c r="K25" s="50"/>
      <c r="L25" s="50"/>
      <c r="M25" s="95"/>
      <c r="N25" s="96"/>
      <c r="O25" s="96"/>
      <c r="P25" s="96"/>
      <c r="Q25" s="96"/>
      <c r="R25" s="97"/>
      <c r="S25" s="35"/>
    </row>
    <row r="26" spans="1:19">
      <c r="A26" s="35" t="s">
        <v>80</v>
      </c>
      <c r="B26" s="52" t="s">
        <v>81</v>
      </c>
      <c r="C26" s="48"/>
      <c r="D26" s="47"/>
      <c r="E26" s="47">
        <v>12384</v>
      </c>
      <c r="F26" s="47">
        <v>4310</v>
      </c>
      <c r="G26" s="47">
        <v>0</v>
      </c>
      <c r="H26" s="94">
        <f>SUM(C26:G26)</f>
        <v>16694</v>
      </c>
      <c r="I26" s="49">
        <v>24.913</v>
      </c>
      <c r="J26" s="50"/>
      <c r="K26" s="50" t="s">
        <v>82</v>
      </c>
      <c r="L26" s="98"/>
      <c r="M26" s="99"/>
      <c r="N26" s="100"/>
      <c r="O26" s="100"/>
      <c r="P26" s="100"/>
      <c r="Q26" s="97"/>
      <c r="R26" s="101"/>
    </row>
    <row r="27" spans="1:19">
      <c r="A27" s="35" t="s">
        <v>83</v>
      </c>
      <c r="B27" s="35"/>
      <c r="C27" s="48"/>
      <c r="D27" s="47"/>
      <c r="E27" s="47"/>
      <c r="F27" s="47"/>
      <c r="G27" s="47"/>
      <c r="H27" s="94"/>
      <c r="I27" s="102"/>
      <c r="J27" s="50"/>
      <c r="K27" s="50"/>
      <c r="L27" s="95"/>
      <c r="M27" s="103"/>
      <c r="N27" s="99"/>
      <c r="O27" s="103"/>
      <c r="P27" s="99"/>
      <c r="Q27" s="104"/>
      <c r="R27" s="105"/>
    </row>
    <row r="28" spans="1:19">
      <c r="A28" s="35"/>
      <c r="B28" s="35"/>
      <c r="C28" s="48"/>
      <c r="D28" s="48"/>
      <c r="E28" s="48"/>
      <c r="F28" s="48"/>
      <c r="G28" s="48"/>
      <c r="H28" s="94"/>
      <c r="I28" s="106"/>
      <c r="J28" s="35"/>
      <c r="K28" s="50"/>
      <c r="L28" s="95"/>
      <c r="M28" s="103"/>
      <c r="N28" s="99"/>
      <c r="O28" s="103"/>
      <c r="P28" s="99"/>
      <c r="Q28" s="104"/>
      <c r="R28" s="107"/>
    </row>
    <row r="29" spans="1:19">
      <c r="A29" s="11" t="s">
        <v>0</v>
      </c>
      <c r="B29" s="35"/>
      <c r="C29" s="48"/>
      <c r="D29" s="47"/>
      <c r="E29" s="47"/>
      <c r="F29" s="47"/>
      <c r="G29" s="47"/>
      <c r="H29" s="94"/>
      <c r="I29" s="102"/>
      <c r="J29" s="50"/>
      <c r="K29" s="50"/>
      <c r="L29" s="95"/>
      <c r="M29" s="103"/>
      <c r="N29" s="99"/>
      <c r="O29" s="103"/>
      <c r="P29" s="99"/>
      <c r="Q29" s="104"/>
      <c r="R29" s="107"/>
    </row>
    <row r="30" spans="1:19">
      <c r="A30" s="35" t="s">
        <v>84</v>
      </c>
      <c r="B30" s="52" t="s">
        <v>85</v>
      </c>
      <c r="C30" s="48"/>
      <c r="D30" s="48"/>
      <c r="E30" s="48">
        <v>3295</v>
      </c>
      <c r="F30" s="48">
        <v>5700</v>
      </c>
      <c r="G30" s="48">
        <v>0</v>
      </c>
      <c r="H30" s="94">
        <f>SUM(C30:G30)</f>
        <v>8995</v>
      </c>
      <c r="I30" s="49">
        <v>11.177</v>
      </c>
      <c r="J30" s="50" t="s">
        <v>127</v>
      </c>
      <c r="K30" s="50" t="s">
        <v>82</v>
      </c>
      <c r="L30" s="98"/>
      <c r="M30" s="99"/>
      <c r="N30" s="100"/>
      <c r="O30" s="100"/>
      <c r="P30" s="100"/>
      <c r="Q30" s="97"/>
      <c r="R30" s="101"/>
    </row>
    <row r="31" spans="1:19">
      <c r="A31" s="35" t="s">
        <v>86</v>
      </c>
      <c r="B31" s="35"/>
      <c r="C31" s="48"/>
      <c r="D31" s="48"/>
      <c r="E31" s="48"/>
      <c r="F31" s="48"/>
      <c r="G31" s="48"/>
      <c r="H31" s="94"/>
      <c r="I31" s="106"/>
      <c r="J31" s="35"/>
      <c r="K31" s="50"/>
      <c r="L31" s="95"/>
      <c r="M31" s="103"/>
      <c r="N31" s="99"/>
      <c r="O31" s="103"/>
      <c r="P31" s="99"/>
      <c r="Q31" s="104"/>
      <c r="R31" s="107"/>
    </row>
    <row r="32" spans="1:19">
      <c r="A32" s="35"/>
      <c r="B32" s="35"/>
      <c r="C32" s="48"/>
      <c r="D32" s="48"/>
      <c r="E32" s="48"/>
      <c r="F32" s="48"/>
      <c r="G32" s="48"/>
      <c r="H32" s="94"/>
      <c r="I32" s="106"/>
      <c r="J32" s="35"/>
      <c r="K32" s="50"/>
      <c r="L32" s="95"/>
      <c r="M32" s="103"/>
      <c r="N32" s="99"/>
      <c r="O32" s="103"/>
      <c r="P32" s="99"/>
      <c r="Q32" s="104"/>
      <c r="R32" s="107"/>
    </row>
    <row r="33" spans="1:18">
      <c r="A33" s="35" t="s">
        <v>87</v>
      </c>
      <c r="B33" s="35">
        <v>1994</v>
      </c>
      <c r="C33" s="48"/>
      <c r="D33" s="47">
        <v>440</v>
      </c>
      <c r="E33" s="47">
        <v>24861</v>
      </c>
      <c r="F33" s="47">
        <v>9329</v>
      </c>
      <c r="G33" s="47">
        <v>3900</v>
      </c>
      <c r="H33" s="94">
        <f>SUM(C33:G33)</f>
        <v>38530</v>
      </c>
      <c r="I33" s="49">
        <v>122.723</v>
      </c>
      <c r="J33" s="50" t="s">
        <v>127</v>
      </c>
      <c r="K33" s="50" t="s">
        <v>88</v>
      </c>
      <c r="L33" s="35"/>
      <c r="M33" s="100"/>
      <c r="N33" s="100"/>
      <c r="O33" s="100"/>
      <c r="P33" s="100"/>
      <c r="Q33" s="97"/>
      <c r="R33" s="101"/>
    </row>
    <row r="34" spans="1:18">
      <c r="A34" s="35" t="s">
        <v>89</v>
      </c>
      <c r="B34" s="35"/>
      <c r="C34" s="48"/>
      <c r="D34" s="47"/>
      <c r="E34" s="47"/>
      <c r="F34" s="47"/>
      <c r="G34" s="47"/>
      <c r="H34" s="94"/>
      <c r="I34" s="102"/>
      <c r="J34" s="50"/>
      <c r="K34" s="50"/>
      <c r="L34" s="95"/>
      <c r="M34" s="108"/>
      <c r="N34" s="99"/>
      <c r="O34" s="103"/>
      <c r="P34" s="99"/>
      <c r="Q34" s="104"/>
      <c r="R34" s="107"/>
    </row>
    <row r="35" spans="1:18">
      <c r="A35" s="35" t="s">
        <v>90</v>
      </c>
      <c r="B35" s="35"/>
      <c r="C35" s="48"/>
      <c r="D35" s="47"/>
      <c r="E35" s="47"/>
      <c r="F35" s="47"/>
      <c r="G35" s="47"/>
      <c r="H35" s="94"/>
      <c r="I35" s="102"/>
      <c r="J35" s="50"/>
      <c r="K35" s="50"/>
      <c r="L35" s="95"/>
      <c r="M35" s="103"/>
      <c r="N35" s="99"/>
      <c r="O35" s="103"/>
      <c r="P35" s="99"/>
      <c r="Q35" s="104"/>
      <c r="R35" s="107"/>
    </row>
    <row r="36" spans="1:18">
      <c r="A36" s="35"/>
      <c r="B36" s="35"/>
      <c r="C36" s="48"/>
      <c r="D36" s="48"/>
      <c r="E36" s="48"/>
      <c r="F36" s="48"/>
      <c r="G36" s="48"/>
      <c r="H36" s="94"/>
      <c r="I36" s="106"/>
      <c r="J36" s="50"/>
      <c r="K36" s="50"/>
      <c r="L36" s="95"/>
      <c r="M36" s="103"/>
      <c r="N36" s="99"/>
      <c r="O36" s="103"/>
      <c r="P36" s="99"/>
      <c r="Q36" s="104"/>
      <c r="R36" s="107"/>
    </row>
    <row r="37" spans="1:18">
      <c r="A37" s="11" t="s">
        <v>91</v>
      </c>
      <c r="B37" s="35"/>
      <c r="C37" s="48"/>
      <c r="D37" s="47"/>
      <c r="E37" s="47"/>
      <c r="F37" s="47"/>
      <c r="G37" s="47"/>
      <c r="H37" s="94"/>
      <c r="I37" s="102"/>
      <c r="J37" s="50"/>
      <c r="K37" s="50"/>
      <c r="L37" s="95"/>
      <c r="M37" s="103"/>
      <c r="N37" s="99"/>
      <c r="O37" s="103"/>
      <c r="P37" s="99"/>
      <c r="Q37" s="104"/>
      <c r="R37" s="107"/>
    </row>
    <row r="38" spans="1:18">
      <c r="A38" s="35" t="s">
        <v>92</v>
      </c>
      <c r="B38" s="52" t="s">
        <v>93</v>
      </c>
      <c r="C38" s="48"/>
      <c r="D38" s="47"/>
      <c r="E38" s="47">
        <v>26755</v>
      </c>
      <c r="F38" s="47">
        <v>3164</v>
      </c>
      <c r="G38" s="47">
        <f>726*25</f>
        <v>18150</v>
      </c>
      <c r="H38" s="94">
        <f>SUM(C38:G38)</f>
        <v>48069</v>
      </c>
      <c r="I38" s="49">
        <v>61.335999999999999</v>
      </c>
      <c r="J38" s="50"/>
      <c r="K38" s="50" t="s">
        <v>82</v>
      </c>
      <c r="L38" s="98"/>
      <c r="M38" s="100"/>
      <c r="N38" s="100"/>
      <c r="O38" s="100"/>
      <c r="P38" s="100"/>
      <c r="Q38" s="97"/>
      <c r="R38" s="101"/>
    </row>
    <row r="40" spans="1:18">
      <c r="A40" s="26" t="s">
        <v>15</v>
      </c>
      <c r="B40" s="26"/>
      <c r="C40" s="54"/>
      <c r="D40" s="28"/>
      <c r="E40" s="28"/>
      <c r="F40" s="28"/>
      <c r="G40" s="28"/>
      <c r="H40" s="29"/>
      <c r="I40" s="55"/>
      <c r="J40" s="76"/>
      <c r="K40" s="76"/>
    </row>
    <row r="41" spans="1:18">
      <c r="A41" s="16" t="s">
        <v>121</v>
      </c>
      <c r="B41" s="16"/>
      <c r="C41" s="56">
        <f t="shared" ref="C41:I41" si="0">SUM(C24:C40)</f>
        <v>0</v>
      </c>
      <c r="D41" s="56">
        <f t="shared" si="0"/>
        <v>440</v>
      </c>
      <c r="E41" s="56">
        <f t="shared" si="0"/>
        <v>67295</v>
      </c>
      <c r="F41" s="56">
        <f t="shared" si="0"/>
        <v>22503</v>
      </c>
      <c r="G41" s="56">
        <f t="shared" si="0"/>
        <v>22050</v>
      </c>
      <c r="H41" s="56">
        <f t="shared" si="0"/>
        <v>112288</v>
      </c>
      <c r="I41" s="79">
        <f t="shared" si="0"/>
        <v>220.149</v>
      </c>
      <c r="J41" s="77"/>
      <c r="K41" s="71"/>
    </row>
    <row r="42" spans="1:18">
      <c r="A42" s="57"/>
      <c r="B42" s="57"/>
      <c r="C42" s="53"/>
      <c r="D42" s="51"/>
      <c r="E42" s="51"/>
      <c r="F42" s="51"/>
      <c r="G42" s="51"/>
      <c r="H42" s="51"/>
      <c r="I42" s="58"/>
    </row>
    <row r="43" spans="1:18">
      <c r="A43" s="35" t="s">
        <v>57</v>
      </c>
      <c r="B43" s="59"/>
      <c r="C43" s="48"/>
      <c r="D43" s="48"/>
      <c r="E43" s="48"/>
      <c r="F43" s="48"/>
      <c r="G43" s="48"/>
      <c r="H43" s="49"/>
      <c r="I43" s="50"/>
    </row>
    <row r="44" spans="1:18">
      <c r="A44" s="35"/>
      <c r="B44" s="59"/>
      <c r="C44" s="48"/>
      <c r="D44" s="48"/>
      <c r="E44" s="48"/>
      <c r="F44" s="48"/>
      <c r="G44" s="48"/>
      <c r="H44" s="49"/>
      <c r="I44" s="50"/>
    </row>
    <row r="45" spans="1:18">
      <c r="A45" s="57"/>
      <c r="B45" s="60"/>
      <c r="C45" s="61"/>
      <c r="D45" s="61"/>
      <c r="E45" s="61"/>
      <c r="F45" s="61"/>
      <c r="G45" s="61"/>
      <c r="H45" s="62"/>
      <c r="I45" s="63" t="s">
        <v>15</v>
      </c>
    </row>
    <row r="51" spans="1:9" ht="23.25">
      <c r="A51" s="13" t="s">
        <v>58</v>
      </c>
      <c r="H51" s="52"/>
      <c r="I51" s="52"/>
    </row>
    <row r="52" spans="1:9">
      <c r="H52" s="52"/>
      <c r="I52" s="52"/>
    </row>
    <row r="53" spans="1:9">
      <c r="H53" s="52"/>
      <c r="I53" s="52"/>
    </row>
    <row r="54" spans="1:9">
      <c r="A54" s="1" t="s">
        <v>29</v>
      </c>
      <c r="B54" s="11"/>
      <c r="C54" s="6"/>
      <c r="D54" s="1" t="s">
        <v>30</v>
      </c>
      <c r="E54" s="6"/>
      <c r="F54" s="6"/>
      <c r="H54" s="52"/>
      <c r="I54" s="52"/>
    </row>
    <row r="55" spans="1:9" ht="13.5" thickBot="1">
      <c r="A55" s="3" t="s">
        <v>5</v>
      </c>
      <c r="B55" s="10"/>
      <c r="C55" s="6"/>
      <c r="D55" s="6"/>
      <c r="E55" s="6"/>
      <c r="F55" s="6"/>
      <c r="H55" s="52"/>
      <c r="I55" s="52"/>
    </row>
    <row r="56" spans="1:9" ht="13.5" thickBot="1">
      <c r="A56" s="3" t="s">
        <v>31</v>
      </c>
      <c r="B56" s="15" t="s">
        <v>1</v>
      </c>
      <c r="C56" s="6"/>
      <c r="D56" t="s">
        <v>9</v>
      </c>
      <c r="E56" s="6"/>
      <c r="F56" s="64">
        <v>0.12137055363644851</v>
      </c>
      <c r="H56" s="52"/>
      <c r="I56" s="52"/>
    </row>
    <row r="57" spans="1:9">
      <c r="A57" s="80">
        <v>2013</v>
      </c>
      <c r="B57" s="121">
        <v>0.02</v>
      </c>
      <c r="C57" s="6"/>
      <c r="D57" t="s">
        <v>10</v>
      </c>
      <c r="E57" s="6"/>
      <c r="F57" s="64">
        <v>0.74766595089160681</v>
      </c>
      <c r="H57" s="52"/>
      <c r="I57" s="52"/>
    </row>
    <row r="58" spans="1:9">
      <c r="A58" s="80">
        <v>2014</v>
      </c>
      <c r="B58" s="121">
        <v>0.05</v>
      </c>
      <c r="C58" s="6"/>
      <c r="D58" t="s">
        <v>11</v>
      </c>
      <c r="E58" s="6"/>
      <c r="F58" s="64">
        <v>0.12162729903837177</v>
      </c>
      <c r="H58" s="52"/>
      <c r="I58" s="52"/>
    </row>
    <row r="59" spans="1:9">
      <c r="A59" s="80">
        <v>2015</v>
      </c>
      <c r="B59" s="121">
        <v>0.11</v>
      </c>
      <c r="C59" s="6"/>
      <c r="D59" t="s">
        <v>14</v>
      </c>
      <c r="E59" s="6"/>
      <c r="F59" s="64">
        <v>9.336196433572962E-3</v>
      </c>
      <c r="H59" s="52"/>
      <c r="I59" s="52"/>
    </row>
    <row r="60" spans="1:9">
      <c r="A60" s="91" t="s">
        <v>71</v>
      </c>
      <c r="B60" s="121">
        <v>0.8</v>
      </c>
      <c r="C60" s="6"/>
      <c r="E60" s="6"/>
      <c r="F60" s="64"/>
      <c r="H60" s="52"/>
      <c r="I60" s="52"/>
    </row>
    <row r="61" spans="1:9">
      <c r="A61" s="4" t="s">
        <v>8</v>
      </c>
      <c r="B61" s="121">
        <v>0</v>
      </c>
      <c r="C61" s="6"/>
      <c r="D61" s="1" t="s">
        <v>4</v>
      </c>
      <c r="E61" s="6"/>
      <c r="F61" s="64">
        <f>SUM(F56:F60)</f>
        <v>1</v>
      </c>
      <c r="H61" s="52"/>
      <c r="I61" s="52"/>
    </row>
    <row r="62" spans="1:9" ht="13.5" thickBot="1">
      <c r="A62" s="78" t="s">
        <v>14</v>
      </c>
      <c r="B62" s="122">
        <f>1091/64214</f>
        <v>1.6990064471922011E-2</v>
      </c>
      <c r="C62" s="6"/>
      <c r="D62" s="6"/>
      <c r="E62" s="6"/>
      <c r="F62" s="6"/>
      <c r="H62" s="52"/>
      <c r="I62" s="52"/>
    </row>
    <row r="63" spans="1:9">
      <c r="A63" s="4" t="s">
        <v>4</v>
      </c>
      <c r="B63" s="38">
        <f>SUM(B57:B62)</f>
        <v>0.99699006447192196</v>
      </c>
      <c r="C63" s="6"/>
      <c r="D63" s="6"/>
      <c r="E63" s="6"/>
      <c r="F63" s="6"/>
      <c r="H63" s="52"/>
      <c r="I63" s="52"/>
    </row>
    <row r="64" spans="1:9">
      <c r="A64" s="35"/>
      <c r="B64" s="52"/>
      <c r="C64" s="52"/>
      <c r="D64" s="52"/>
      <c r="E64" s="52"/>
      <c r="F64" s="52"/>
      <c r="G64" s="52"/>
      <c r="H64" s="52"/>
      <c r="I64" s="52"/>
    </row>
    <row r="65" spans="1:18" ht="13.5" thickBot="1">
      <c r="A65" s="10" t="s">
        <v>15</v>
      </c>
      <c r="B65" s="14"/>
      <c r="C65" s="39"/>
      <c r="D65" s="39"/>
      <c r="E65" s="39"/>
      <c r="F65" s="39"/>
      <c r="G65" s="39"/>
      <c r="H65" s="39"/>
      <c r="I65" s="40"/>
      <c r="J65" s="2"/>
      <c r="K65" s="2"/>
    </row>
    <row r="66" spans="1:18" ht="23.25">
      <c r="A66" s="41" t="s">
        <v>51</v>
      </c>
      <c r="B66" s="42"/>
      <c r="C66" s="43"/>
      <c r="D66" s="43"/>
      <c r="E66" s="44"/>
      <c r="F66" s="43"/>
      <c r="G66" s="43"/>
      <c r="H66" s="43"/>
      <c r="I66" s="45"/>
    </row>
    <row r="67" spans="1:18">
      <c r="A67" s="81" t="s">
        <v>72</v>
      </c>
      <c r="B67" s="17"/>
      <c r="C67" s="17"/>
      <c r="D67" s="17"/>
      <c r="E67" s="17"/>
      <c r="F67" s="17"/>
      <c r="G67" s="17"/>
      <c r="H67" s="18"/>
      <c r="I67" s="19"/>
    </row>
    <row r="68" spans="1:18">
      <c r="A68" s="11"/>
      <c r="B68" s="17"/>
      <c r="C68" s="17"/>
      <c r="D68" s="17" t="s">
        <v>33</v>
      </c>
      <c r="E68" s="17"/>
      <c r="F68" s="17"/>
      <c r="G68" s="17"/>
      <c r="H68" s="18"/>
      <c r="I68" s="19" t="s">
        <v>15</v>
      </c>
    </row>
    <row r="69" spans="1:18">
      <c r="A69" s="16" t="s">
        <v>34</v>
      </c>
      <c r="B69" s="19" t="s">
        <v>35</v>
      </c>
      <c r="C69" s="12"/>
      <c r="D69" s="7"/>
      <c r="E69" s="12"/>
      <c r="F69" s="12"/>
      <c r="G69" s="12"/>
      <c r="H69" s="12"/>
      <c r="I69" s="18" t="s">
        <v>36</v>
      </c>
      <c r="J69" s="5" t="s">
        <v>37</v>
      </c>
    </row>
    <row r="70" spans="1:18">
      <c r="A70" s="20" t="s">
        <v>38</v>
      </c>
      <c r="B70" s="21" t="s">
        <v>39</v>
      </c>
      <c r="C70" s="21" t="s">
        <v>8</v>
      </c>
      <c r="D70" s="21" t="s">
        <v>9</v>
      </c>
      <c r="E70" s="21" t="s">
        <v>10</v>
      </c>
      <c r="F70" s="21" t="s">
        <v>11</v>
      </c>
      <c r="G70" s="21" t="s">
        <v>12</v>
      </c>
      <c r="H70" s="21" t="s">
        <v>4</v>
      </c>
      <c r="I70" s="82" t="s">
        <v>73</v>
      </c>
      <c r="J70" s="21" t="s">
        <v>55</v>
      </c>
      <c r="K70" s="72" t="s">
        <v>56</v>
      </c>
    </row>
    <row r="72" spans="1:18">
      <c r="A72" s="110" t="s">
        <v>51</v>
      </c>
      <c r="B72" s="111"/>
      <c r="C72" s="111"/>
      <c r="D72" s="111"/>
      <c r="E72" s="111"/>
      <c r="F72" s="111"/>
      <c r="G72" s="111"/>
      <c r="H72" s="111"/>
      <c r="I72" s="112"/>
      <c r="J72" s="112"/>
      <c r="K72" s="111"/>
      <c r="L72" s="111"/>
      <c r="M72" s="113"/>
      <c r="N72" s="113"/>
      <c r="O72" s="113"/>
      <c r="P72" s="113"/>
      <c r="Q72" s="113"/>
      <c r="R72" s="113"/>
    </row>
    <row r="73" spans="1:18">
      <c r="A73" s="113" t="s">
        <v>94</v>
      </c>
      <c r="B73" s="114">
        <v>2010</v>
      </c>
      <c r="C73" s="115"/>
      <c r="D73" s="115"/>
      <c r="E73" s="115">
        <v>16984</v>
      </c>
      <c r="F73" s="115"/>
      <c r="G73" s="115">
        <v>3400</v>
      </c>
      <c r="H73" s="116">
        <f>SUM(C73:G73)</f>
        <v>20384</v>
      </c>
      <c r="I73" s="117">
        <v>46.8</v>
      </c>
      <c r="J73" s="114"/>
      <c r="K73" s="114" t="s">
        <v>88</v>
      </c>
      <c r="L73" s="113"/>
      <c r="M73" s="113"/>
      <c r="N73" s="113"/>
      <c r="O73" s="113"/>
      <c r="P73" s="113"/>
      <c r="Q73" s="118"/>
    </row>
    <row r="74" spans="1:18">
      <c r="A74" s="113" t="s">
        <v>95</v>
      </c>
      <c r="B74" s="114"/>
      <c r="C74" s="115"/>
      <c r="D74" s="115"/>
      <c r="E74" s="115"/>
      <c r="F74" s="115"/>
      <c r="G74" s="115"/>
      <c r="H74" s="116"/>
      <c r="I74" s="117"/>
      <c r="J74" s="117"/>
      <c r="K74" s="114"/>
      <c r="L74" s="113"/>
      <c r="M74" s="113"/>
      <c r="N74" s="113"/>
      <c r="O74" s="113"/>
      <c r="P74" s="113"/>
      <c r="Q74" s="118"/>
    </row>
    <row r="75" spans="1:18">
      <c r="A75" s="119"/>
      <c r="B75" s="114"/>
      <c r="C75" s="115"/>
      <c r="D75" s="115"/>
      <c r="E75" s="115"/>
      <c r="F75" s="115"/>
      <c r="G75" s="115"/>
      <c r="H75" s="116"/>
      <c r="I75" s="117"/>
      <c r="J75" s="117"/>
      <c r="K75" s="114"/>
      <c r="L75" s="113"/>
      <c r="M75" s="113"/>
      <c r="N75" s="113"/>
      <c r="O75" s="113"/>
      <c r="P75" s="113"/>
      <c r="Q75" s="118"/>
    </row>
    <row r="76" spans="1:18">
      <c r="A76" s="113" t="s">
        <v>96</v>
      </c>
      <c r="B76" s="114" t="s">
        <v>97</v>
      </c>
      <c r="C76" s="116"/>
      <c r="D76" s="116">
        <v>0</v>
      </c>
      <c r="E76" s="116">
        <v>873</v>
      </c>
      <c r="F76" s="116">
        <v>74</v>
      </c>
      <c r="G76" s="116"/>
      <c r="H76" s="116">
        <f>SUM(C76:G76)</f>
        <v>947</v>
      </c>
      <c r="I76" s="117">
        <v>1.5</v>
      </c>
      <c r="J76" s="117"/>
      <c r="K76" s="114" t="s">
        <v>88</v>
      </c>
      <c r="L76" s="113"/>
      <c r="M76" s="113"/>
      <c r="N76" s="120"/>
      <c r="O76" s="113"/>
      <c r="P76" s="113"/>
      <c r="Q76" s="118"/>
    </row>
    <row r="77" spans="1:18">
      <c r="A77" s="113" t="s">
        <v>98</v>
      </c>
      <c r="B77" s="114"/>
      <c r="C77" s="116"/>
      <c r="D77" s="116"/>
      <c r="E77" s="116"/>
      <c r="F77" s="116"/>
      <c r="G77" s="116"/>
      <c r="H77" s="116"/>
      <c r="I77" s="117"/>
      <c r="J77" s="117"/>
      <c r="K77" s="114"/>
      <c r="L77" s="113"/>
      <c r="M77" s="113"/>
      <c r="N77" s="113"/>
      <c r="O77" s="113"/>
      <c r="P77" s="113"/>
      <c r="Q77" s="118"/>
    </row>
    <row r="78" spans="1:18">
      <c r="A78" s="113"/>
      <c r="B78" s="114"/>
      <c r="C78" s="115"/>
      <c r="D78" s="115"/>
      <c r="E78" s="115"/>
      <c r="F78" s="115"/>
      <c r="G78" s="115"/>
      <c r="H78" s="116"/>
      <c r="I78" s="117"/>
      <c r="J78" s="117"/>
      <c r="K78" s="114"/>
      <c r="L78" s="113"/>
      <c r="M78" s="113"/>
      <c r="N78" s="113"/>
      <c r="O78" s="113"/>
      <c r="P78" s="113"/>
      <c r="Q78" s="118"/>
    </row>
    <row r="79" spans="1:18">
      <c r="A79" s="113" t="s">
        <v>99</v>
      </c>
      <c r="B79" s="114">
        <v>2001</v>
      </c>
      <c r="C79" s="115"/>
      <c r="D79" s="115"/>
      <c r="E79" s="115">
        <v>7891</v>
      </c>
      <c r="F79" s="115"/>
      <c r="G79" s="115">
        <v>1125</v>
      </c>
      <c r="H79" s="116">
        <f>SUM(C79:G79)</f>
        <v>9016</v>
      </c>
      <c r="I79" s="117">
        <v>16.600000000000001</v>
      </c>
      <c r="J79" s="117"/>
      <c r="K79" s="114" t="s">
        <v>88</v>
      </c>
      <c r="L79" s="113"/>
      <c r="M79" s="113"/>
      <c r="N79" s="113"/>
      <c r="O79" s="113"/>
      <c r="P79" s="113"/>
      <c r="Q79" s="118"/>
    </row>
    <row r="80" spans="1:18">
      <c r="A80" s="113" t="s">
        <v>100</v>
      </c>
      <c r="B80" s="114"/>
      <c r="C80" s="115"/>
      <c r="D80" s="115"/>
      <c r="E80" s="115"/>
      <c r="F80" s="115"/>
      <c r="G80" s="115"/>
      <c r="H80" s="116"/>
      <c r="I80" s="117"/>
      <c r="J80" s="117"/>
      <c r="K80" s="114"/>
      <c r="L80" s="113"/>
      <c r="M80" s="113"/>
      <c r="N80" s="113"/>
      <c r="O80" s="113"/>
      <c r="P80" s="113"/>
      <c r="Q80" s="118"/>
    </row>
    <row r="81" spans="1:18">
      <c r="A81" s="113"/>
      <c r="B81" s="114"/>
      <c r="C81" s="115"/>
      <c r="D81" s="115"/>
      <c r="E81" s="115"/>
      <c r="F81" s="115"/>
      <c r="G81" s="115"/>
      <c r="H81" s="116"/>
      <c r="I81" s="117"/>
      <c r="J81" s="117"/>
      <c r="K81" s="114"/>
      <c r="L81" s="113"/>
      <c r="M81" s="113"/>
      <c r="N81" s="113"/>
      <c r="O81" s="113"/>
      <c r="P81" s="113"/>
      <c r="Q81" s="118"/>
    </row>
    <row r="82" spans="1:18">
      <c r="A82" s="113"/>
      <c r="B82" s="114"/>
      <c r="C82" s="115"/>
      <c r="D82" s="115"/>
      <c r="E82" s="115"/>
      <c r="F82" s="115"/>
      <c r="G82" s="115"/>
      <c r="H82" s="116"/>
      <c r="I82" s="117"/>
      <c r="J82" s="117"/>
      <c r="K82" s="114"/>
      <c r="L82" s="113"/>
      <c r="M82" s="113"/>
      <c r="N82" s="113"/>
      <c r="O82" s="113"/>
      <c r="P82" s="113"/>
      <c r="Q82" s="118"/>
    </row>
    <row r="83" spans="1:18">
      <c r="A83" s="119" t="s">
        <v>101</v>
      </c>
      <c r="B83" s="114"/>
      <c r="C83" s="115"/>
      <c r="D83" s="115"/>
      <c r="E83" s="115"/>
      <c r="F83" s="115"/>
      <c r="G83" s="115"/>
      <c r="H83" s="116"/>
      <c r="I83" s="117"/>
      <c r="J83" s="117"/>
      <c r="K83" s="114"/>
      <c r="L83" s="113"/>
      <c r="M83" s="113"/>
      <c r="N83" s="113"/>
      <c r="O83" s="113"/>
      <c r="P83" s="113"/>
      <c r="Q83" s="118"/>
    </row>
    <row r="84" spans="1:18">
      <c r="A84" s="113" t="s">
        <v>102</v>
      </c>
      <c r="B84" s="114">
        <v>2010</v>
      </c>
      <c r="C84" s="115"/>
      <c r="D84" s="115">
        <v>0</v>
      </c>
      <c r="E84" s="115">
        <v>0</v>
      </c>
      <c r="F84" s="115">
        <v>20416</v>
      </c>
      <c r="G84" s="115"/>
      <c r="H84" s="116">
        <f>SUM(C84:G84)</f>
        <v>20416</v>
      </c>
      <c r="I84" s="117">
        <v>10.422000000000001</v>
      </c>
      <c r="J84" s="117"/>
      <c r="K84" s="114" t="s">
        <v>53</v>
      </c>
      <c r="L84" s="113"/>
      <c r="M84" s="113"/>
      <c r="N84" s="113"/>
      <c r="O84" s="120"/>
      <c r="P84" s="113"/>
      <c r="Q84" s="118"/>
    </row>
    <row r="85" spans="1:18">
      <c r="A85" s="113" t="s">
        <v>103</v>
      </c>
      <c r="B85" s="114"/>
      <c r="C85" s="115"/>
      <c r="D85" s="115"/>
      <c r="E85" s="115"/>
      <c r="F85" s="115"/>
      <c r="G85" s="115"/>
      <c r="H85" s="116"/>
      <c r="I85" s="117"/>
      <c r="J85" s="117"/>
      <c r="K85" s="114"/>
      <c r="L85" s="113"/>
      <c r="M85" s="113"/>
      <c r="N85" s="113"/>
      <c r="O85" s="113"/>
      <c r="P85" s="113"/>
      <c r="Q85" s="118"/>
    </row>
    <row r="86" spans="1:18">
      <c r="A86" s="113"/>
      <c r="B86" s="114"/>
      <c r="C86" s="115"/>
      <c r="D86" s="115"/>
      <c r="E86" s="115"/>
      <c r="F86" s="115"/>
      <c r="G86" s="115"/>
      <c r="H86" s="116"/>
      <c r="I86" s="117"/>
      <c r="J86" s="117"/>
      <c r="K86" s="114"/>
      <c r="L86" s="113"/>
      <c r="M86" s="113"/>
      <c r="N86" s="113"/>
      <c r="O86" s="113"/>
      <c r="P86" s="113"/>
      <c r="Q86" s="118"/>
    </row>
    <row r="87" spans="1:18">
      <c r="A87" s="119" t="s">
        <v>104</v>
      </c>
      <c r="B87" s="114"/>
      <c r="C87" s="115"/>
      <c r="D87" s="115"/>
      <c r="E87" s="115"/>
      <c r="F87" s="115"/>
      <c r="G87" s="115"/>
      <c r="H87" s="116"/>
      <c r="I87" s="117"/>
      <c r="J87" s="117"/>
      <c r="K87" s="114"/>
      <c r="L87" s="113"/>
      <c r="M87" s="113"/>
      <c r="N87" s="113"/>
      <c r="O87" s="113"/>
      <c r="P87" s="113"/>
      <c r="Q87" s="118"/>
    </row>
    <row r="88" spans="1:18">
      <c r="A88" s="113" t="s">
        <v>105</v>
      </c>
      <c r="B88" s="114">
        <v>2009</v>
      </c>
      <c r="C88" s="115"/>
      <c r="D88" s="115">
        <v>9696</v>
      </c>
      <c r="E88" s="115">
        <v>0</v>
      </c>
      <c r="F88" s="115">
        <v>0</v>
      </c>
      <c r="G88" s="115"/>
      <c r="H88" s="116">
        <f>SUM(C88:G88)</f>
        <v>9696</v>
      </c>
      <c r="I88" s="117">
        <v>10.398999999999999</v>
      </c>
      <c r="J88" s="117"/>
      <c r="K88" s="114" t="s">
        <v>53</v>
      </c>
      <c r="L88" s="113"/>
      <c r="M88" s="120"/>
      <c r="N88" s="113"/>
      <c r="O88" s="113"/>
      <c r="P88" s="113"/>
      <c r="Q88" s="118"/>
    </row>
    <row r="89" spans="1:18">
      <c r="A89" s="113" t="s">
        <v>106</v>
      </c>
      <c r="B89" s="114"/>
      <c r="C89" s="115"/>
      <c r="D89" s="115"/>
      <c r="E89" s="115"/>
      <c r="F89" s="115"/>
      <c r="G89" s="115"/>
      <c r="H89" s="116"/>
      <c r="I89" s="117"/>
      <c r="J89" s="117"/>
      <c r="K89" s="114"/>
      <c r="L89" s="114"/>
      <c r="M89" s="113"/>
      <c r="N89" s="113"/>
      <c r="O89" s="113"/>
      <c r="P89" s="113"/>
      <c r="Q89" s="113"/>
      <c r="R89" s="118"/>
    </row>
    <row r="91" spans="1:18">
      <c r="A91" s="26"/>
      <c r="B91" s="27"/>
      <c r="C91" s="28"/>
      <c r="D91" s="28"/>
      <c r="E91" s="28"/>
      <c r="F91" s="28"/>
      <c r="G91" s="28"/>
      <c r="H91" s="29"/>
      <c r="I91" s="30"/>
      <c r="J91" s="27"/>
      <c r="K91" s="27"/>
    </row>
    <row r="92" spans="1:18">
      <c r="A92" s="11" t="s">
        <v>122</v>
      </c>
      <c r="B92" s="12"/>
      <c r="C92" s="46">
        <f t="shared" ref="C92:I92" si="1">SUM(C72:C91)</f>
        <v>0</v>
      </c>
      <c r="D92" s="46">
        <f t="shared" si="1"/>
        <v>9696</v>
      </c>
      <c r="E92" s="46">
        <f t="shared" si="1"/>
        <v>25748</v>
      </c>
      <c r="F92" s="46">
        <f t="shared" si="1"/>
        <v>20490</v>
      </c>
      <c r="G92" s="46">
        <f t="shared" si="1"/>
        <v>4525</v>
      </c>
      <c r="H92" s="46">
        <f t="shared" si="1"/>
        <v>60459</v>
      </c>
      <c r="I92" s="67">
        <f t="shared" si="1"/>
        <v>85.721000000000004</v>
      </c>
      <c r="J92" s="12"/>
      <c r="K92" s="12"/>
    </row>
    <row r="93" spans="1:18">
      <c r="A93" s="66"/>
      <c r="B93" s="52"/>
      <c r="C93" s="47"/>
      <c r="D93" s="47"/>
      <c r="E93" s="47"/>
      <c r="F93" s="47"/>
      <c r="G93" s="47"/>
      <c r="H93" s="51"/>
      <c r="I93" s="65"/>
      <c r="J93" s="52"/>
      <c r="K93" s="52"/>
    </row>
    <row r="94" spans="1:18">
      <c r="A94" s="35" t="s">
        <v>60</v>
      </c>
      <c r="B94" s="52"/>
      <c r="C94" s="47"/>
      <c r="D94" s="47"/>
      <c r="E94" s="47"/>
      <c r="F94" s="47"/>
      <c r="G94" s="47"/>
      <c r="H94" s="51"/>
      <c r="I94" s="65"/>
      <c r="J94" s="52"/>
      <c r="K94" s="52"/>
    </row>
    <row r="95" spans="1:18">
      <c r="A95" s="35"/>
      <c r="B95" s="52"/>
      <c r="C95" s="47"/>
      <c r="D95" s="47"/>
      <c r="E95" s="47"/>
      <c r="F95" s="47"/>
      <c r="G95" s="47"/>
      <c r="H95" s="51"/>
      <c r="I95" s="65"/>
    </row>
    <row r="96" spans="1:18">
      <c r="A96" s="35"/>
      <c r="B96" s="52"/>
      <c r="C96" s="47"/>
      <c r="D96" s="47"/>
      <c r="E96" s="47"/>
      <c r="F96" s="47"/>
      <c r="G96" s="47"/>
      <c r="H96" s="51"/>
      <c r="I96" s="65"/>
    </row>
    <row r="101" spans="1:11" ht="23.25">
      <c r="A101" s="13" t="s">
        <v>113</v>
      </c>
      <c r="H101" s="52"/>
      <c r="I101" s="68"/>
      <c r="J101" s="52"/>
      <c r="K101" s="52"/>
    </row>
    <row r="102" spans="1:11">
      <c r="H102" s="52"/>
      <c r="I102" s="52"/>
      <c r="J102" s="52"/>
      <c r="K102" s="52"/>
    </row>
    <row r="103" spans="1:11">
      <c r="A103" s="6"/>
      <c r="B103" s="6"/>
      <c r="C103" s="6"/>
      <c r="D103" s="6"/>
      <c r="E103" s="6"/>
      <c r="F103" s="6"/>
      <c r="H103" s="52"/>
      <c r="I103" s="52"/>
      <c r="J103" s="52"/>
      <c r="K103" s="52"/>
    </row>
    <row r="104" spans="1:11">
      <c r="A104" s="1" t="s">
        <v>29</v>
      </c>
      <c r="B104" s="11"/>
      <c r="C104" s="6"/>
      <c r="D104" s="1" t="s">
        <v>30</v>
      </c>
      <c r="E104" s="6"/>
      <c r="F104" s="6"/>
      <c r="H104" s="52"/>
      <c r="I104" s="52"/>
      <c r="J104" s="52"/>
      <c r="K104" s="52"/>
    </row>
    <row r="105" spans="1:11" ht="13.5" thickBot="1">
      <c r="A105" s="3" t="s">
        <v>5</v>
      </c>
      <c r="B105" s="10"/>
      <c r="C105" s="6"/>
      <c r="D105" s="6"/>
      <c r="E105" s="6"/>
      <c r="F105" s="6"/>
      <c r="H105" s="52"/>
      <c r="I105" s="52"/>
      <c r="J105" s="52"/>
      <c r="K105" s="52"/>
    </row>
    <row r="106" spans="1:11" ht="13.5" thickBot="1">
      <c r="A106" s="3" t="s">
        <v>31</v>
      </c>
      <c r="B106" s="15" t="s">
        <v>2</v>
      </c>
      <c r="C106" s="6"/>
      <c r="D106" t="s">
        <v>9</v>
      </c>
      <c r="E106" s="6"/>
      <c r="F106" s="64">
        <v>0</v>
      </c>
      <c r="H106" s="52"/>
      <c r="I106" s="52"/>
      <c r="J106" s="52"/>
      <c r="K106" s="52"/>
    </row>
    <row r="107" spans="1:11">
      <c r="A107" s="80">
        <v>2013</v>
      </c>
      <c r="B107" s="142">
        <v>0.06</v>
      </c>
      <c r="C107" s="6"/>
      <c r="D107" t="s">
        <v>10</v>
      </c>
      <c r="E107" s="6"/>
      <c r="F107" s="64">
        <v>0.86</v>
      </c>
      <c r="H107" s="52"/>
      <c r="I107" s="52"/>
      <c r="J107" s="52"/>
      <c r="K107" s="52"/>
    </row>
    <row r="108" spans="1:11">
      <c r="A108" s="80">
        <v>2014</v>
      </c>
      <c r="B108" s="142">
        <v>0.71</v>
      </c>
      <c r="C108" s="6"/>
      <c r="D108" t="s">
        <v>11</v>
      </c>
      <c r="E108" s="6"/>
      <c r="F108" s="64">
        <v>0</v>
      </c>
      <c r="H108" s="52"/>
      <c r="I108" s="52"/>
      <c r="J108" s="52"/>
      <c r="K108" s="52"/>
    </row>
    <row r="109" spans="1:11">
      <c r="A109" s="80">
        <v>2015</v>
      </c>
      <c r="B109" s="142">
        <v>0.03</v>
      </c>
      <c r="C109" s="6"/>
      <c r="D109" t="s">
        <v>14</v>
      </c>
      <c r="E109" s="6"/>
      <c r="F109" s="64">
        <v>0.14000000000000001</v>
      </c>
      <c r="H109" s="52"/>
      <c r="I109" s="52"/>
      <c r="J109" s="52"/>
      <c r="K109" s="52"/>
    </row>
    <row r="110" spans="1:11">
      <c r="A110" s="91" t="s">
        <v>71</v>
      </c>
      <c r="B110" s="142">
        <v>0.06</v>
      </c>
      <c r="C110" s="6"/>
      <c r="E110" s="6"/>
      <c r="F110" s="64"/>
      <c r="H110" s="52"/>
      <c r="I110" s="52"/>
      <c r="J110" s="52"/>
      <c r="K110" s="52"/>
    </row>
    <row r="111" spans="1:11">
      <c r="A111" s="4" t="s">
        <v>8</v>
      </c>
      <c r="B111" s="142"/>
      <c r="C111" s="6"/>
      <c r="D111" s="1" t="s">
        <v>4</v>
      </c>
      <c r="E111" s="6"/>
      <c r="F111" s="64">
        <f>SUM(F106:F110)</f>
        <v>1</v>
      </c>
      <c r="H111" s="52"/>
      <c r="I111" s="52"/>
      <c r="J111" s="52"/>
      <c r="K111" s="52"/>
    </row>
    <row r="112" spans="1:11" ht="13.5" thickBot="1">
      <c r="A112" s="78" t="s">
        <v>14</v>
      </c>
      <c r="B112" s="143">
        <v>0.14000000000000001</v>
      </c>
      <c r="C112" s="6"/>
      <c r="D112" s="6"/>
      <c r="E112" s="6"/>
      <c r="F112" s="6"/>
      <c r="H112" s="52"/>
      <c r="I112" s="52"/>
      <c r="J112" s="52"/>
      <c r="K112" s="52"/>
    </row>
    <row r="113" spans="1:17">
      <c r="A113" s="4" t="s">
        <v>4</v>
      </c>
      <c r="B113" s="38">
        <f>SUM(B107:B112)</f>
        <v>1</v>
      </c>
      <c r="C113" s="6"/>
      <c r="D113" s="6"/>
      <c r="E113" s="6"/>
      <c r="F113" s="6"/>
      <c r="H113" s="52"/>
      <c r="I113" s="52"/>
      <c r="J113" s="52"/>
      <c r="K113" s="52"/>
    </row>
    <row r="114" spans="1:17">
      <c r="A114" s="35"/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1:17" ht="13.5" thickBot="1">
      <c r="A115" s="10" t="s">
        <v>15</v>
      </c>
      <c r="B115" s="14"/>
      <c r="C115" s="39"/>
      <c r="D115" s="39"/>
      <c r="E115" s="39"/>
      <c r="F115" s="39"/>
      <c r="G115" s="39"/>
      <c r="H115" s="39"/>
      <c r="I115" s="40"/>
      <c r="J115" s="69"/>
      <c r="K115" s="10"/>
    </row>
    <row r="116" spans="1:17" ht="23.25">
      <c r="A116" s="41" t="s">
        <v>2</v>
      </c>
      <c r="B116" s="42"/>
      <c r="C116" s="43"/>
      <c r="D116" s="43"/>
      <c r="E116" s="44"/>
      <c r="F116" s="43"/>
      <c r="G116" s="43"/>
      <c r="H116" s="43"/>
      <c r="I116" s="45"/>
      <c r="J116" s="70"/>
      <c r="K116" s="70"/>
    </row>
    <row r="117" spans="1:17">
      <c r="A117" s="81" t="s">
        <v>72</v>
      </c>
      <c r="B117" s="17"/>
      <c r="C117" s="17"/>
      <c r="D117" s="17"/>
      <c r="E117" s="17"/>
      <c r="F117" s="17"/>
      <c r="G117" s="17"/>
      <c r="H117" s="18"/>
      <c r="I117" s="19"/>
    </row>
    <row r="118" spans="1:17">
      <c r="A118" s="11"/>
      <c r="B118" s="17"/>
      <c r="C118" s="17"/>
      <c r="D118" s="17" t="s">
        <v>33</v>
      </c>
      <c r="E118" s="17"/>
      <c r="F118" s="17"/>
      <c r="G118" s="17"/>
      <c r="H118" s="18"/>
      <c r="I118" s="19" t="s">
        <v>15</v>
      </c>
    </row>
    <row r="119" spans="1:17">
      <c r="A119" s="16" t="s">
        <v>34</v>
      </c>
      <c r="B119" s="19" t="s">
        <v>35</v>
      </c>
      <c r="C119" s="12"/>
      <c r="D119" s="7"/>
      <c r="E119" s="12"/>
      <c r="F119" s="12"/>
      <c r="G119" s="12"/>
      <c r="H119" s="12"/>
      <c r="I119" s="84" t="s">
        <v>36</v>
      </c>
      <c r="J119" s="5" t="s">
        <v>37</v>
      </c>
    </row>
    <row r="120" spans="1:17">
      <c r="A120" s="20" t="s">
        <v>38</v>
      </c>
      <c r="B120" s="21" t="s">
        <v>39</v>
      </c>
      <c r="C120" s="21" t="s">
        <v>8</v>
      </c>
      <c r="D120" s="21" t="s">
        <v>9</v>
      </c>
      <c r="E120" s="21" t="s">
        <v>10</v>
      </c>
      <c r="F120" s="21" t="s">
        <v>11</v>
      </c>
      <c r="G120" s="21" t="s">
        <v>12</v>
      </c>
      <c r="H120" s="21" t="s">
        <v>4</v>
      </c>
      <c r="I120" s="82" t="s">
        <v>73</v>
      </c>
      <c r="J120" s="21" t="s">
        <v>55</v>
      </c>
      <c r="K120" s="72" t="s">
        <v>56</v>
      </c>
    </row>
    <row r="122" spans="1:17">
      <c r="A122" s="123" t="s">
        <v>114</v>
      </c>
      <c r="B122" s="124"/>
      <c r="C122" s="125"/>
      <c r="D122" s="125"/>
      <c r="E122" s="125"/>
      <c r="F122" s="125"/>
      <c r="G122" s="125"/>
      <c r="H122" s="126"/>
      <c r="I122" s="127"/>
      <c r="J122" s="127"/>
      <c r="K122" s="128"/>
      <c r="L122" s="124"/>
      <c r="M122" s="129"/>
      <c r="N122" s="130"/>
      <c r="O122" s="130"/>
      <c r="P122" s="130"/>
      <c r="Q122" s="35"/>
    </row>
    <row r="123" spans="1:17">
      <c r="A123" s="131" t="s">
        <v>115</v>
      </c>
      <c r="B123" s="132" t="s">
        <v>116</v>
      </c>
      <c r="C123" s="132"/>
      <c r="D123" s="132"/>
      <c r="E123" s="132">
        <v>4167</v>
      </c>
      <c r="F123" s="132">
        <v>0</v>
      </c>
      <c r="G123" s="132">
        <v>10175</v>
      </c>
      <c r="H123" s="126">
        <f>SUM(C123:G123)</f>
        <v>14342</v>
      </c>
      <c r="I123" s="133">
        <v>9.6999999999999993</v>
      </c>
      <c r="J123" s="134" t="s">
        <v>127</v>
      </c>
      <c r="K123" s="132" t="s">
        <v>88</v>
      </c>
      <c r="L123" s="135"/>
      <c r="M123" s="136"/>
      <c r="N123" s="136"/>
      <c r="O123" s="136"/>
      <c r="P123" s="35"/>
    </row>
    <row r="124" spans="1:17">
      <c r="A124" s="131" t="s">
        <v>117</v>
      </c>
      <c r="B124" s="137"/>
      <c r="C124" s="137"/>
      <c r="D124" s="137"/>
      <c r="E124" s="137"/>
      <c r="F124" s="137"/>
      <c r="G124" s="137"/>
      <c r="H124" s="138"/>
      <c r="I124" s="132"/>
      <c r="J124" s="134"/>
      <c r="K124" s="124"/>
      <c r="L124" s="139"/>
      <c r="M124" s="136"/>
      <c r="N124" s="136"/>
      <c r="O124" s="136"/>
      <c r="P124" s="35"/>
    </row>
    <row r="125" spans="1:17">
      <c r="A125" s="140"/>
      <c r="B125" s="124"/>
      <c r="C125" s="125"/>
      <c r="D125" s="125"/>
      <c r="E125" s="125"/>
      <c r="F125" s="125"/>
      <c r="G125" s="125"/>
      <c r="H125" s="126"/>
      <c r="I125" s="127"/>
      <c r="J125" s="128"/>
      <c r="K125" s="124"/>
      <c r="L125" s="139"/>
      <c r="M125" s="136"/>
      <c r="N125" s="136"/>
      <c r="O125" s="136"/>
      <c r="P125" s="35"/>
    </row>
    <row r="126" spans="1:17">
      <c r="A126" s="140" t="s">
        <v>118</v>
      </c>
      <c r="B126" s="124" t="s">
        <v>119</v>
      </c>
      <c r="C126" s="125"/>
      <c r="D126" s="125"/>
      <c r="E126" s="125">
        <v>9438</v>
      </c>
      <c r="F126" s="125">
        <v>681</v>
      </c>
      <c r="G126" s="125">
        <v>4728</v>
      </c>
      <c r="H126" s="126">
        <f>SUM(C126:G126)</f>
        <v>14847</v>
      </c>
      <c r="I126" s="127">
        <v>20.9</v>
      </c>
      <c r="J126" s="141"/>
      <c r="K126" s="124" t="s">
        <v>88</v>
      </c>
      <c r="L126" s="135"/>
      <c r="M126" s="136"/>
      <c r="N126" s="136"/>
      <c r="O126" s="136"/>
      <c r="P126" s="35"/>
    </row>
    <row r="127" spans="1:17">
      <c r="A127" s="140" t="s">
        <v>120</v>
      </c>
      <c r="B127" s="124"/>
      <c r="C127" s="125"/>
      <c r="D127" s="125"/>
      <c r="E127" s="125"/>
      <c r="F127" s="125"/>
      <c r="G127" s="125"/>
      <c r="H127" s="126"/>
      <c r="I127" s="127"/>
      <c r="J127" s="128"/>
      <c r="K127" s="124"/>
      <c r="L127" s="135"/>
      <c r="M127" s="136"/>
      <c r="N127" s="136"/>
      <c r="O127" s="136"/>
      <c r="P127" s="35"/>
    </row>
    <row r="129" spans="1:1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>
      <c r="A130" s="8" t="s">
        <v>59</v>
      </c>
      <c r="B130" s="31"/>
      <c r="C130" s="73">
        <f t="shared" ref="C130:I130" si="2">SUM(C121:C129)</f>
        <v>0</v>
      </c>
      <c r="D130" s="73">
        <f t="shared" si="2"/>
        <v>0</v>
      </c>
      <c r="E130" s="73">
        <f t="shared" si="2"/>
        <v>13605</v>
      </c>
      <c r="F130" s="73">
        <f t="shared" si="2"/>
        <v>681</v>
      </c>
      <c r="G130" s="73">
        <f t="shared" si="2"/>
        <v>14903</v>
      </c>
      <c r="H130" s="73">
        <f t="shared" si="2"/>
        <v>29189</v>
      </c>
      <c r="I130" s="74">
        <f t="shared" si="2"/>
        <v>30.599999999999998</v>
      </c>
      <c r="J130" s="75"/>
      <c r="K130" s="31"/>
    </row>
    <row r="131" spans="1:11">
      <c r="A131" s="9"/>
      <c r="B131" s="22"/>
      <c r="C131" s="25"/>
      <c r="D131" s="25"/>
      <c r="E131" s="25"/>
      <c r="F131" s="25"/>
      <c r="G131" s="25"/>
      <c r="H131" s="23"/>
      <c r="I131" s="24"/>
      <c r="J131" s="22"/>
      <c r="K131" s="22"/>
    </row>
    <row r="132" spans="1:11">
      <c r="A132" s="35" t="s">
        <v>60</v>
      </c>
      <c r="B132" s="22"/>
      <c r="C132" s="25"/>
      <c r="D132" s="25"/>
      <c r="E132" s="25"/>
      <c r="F132" s="25"/>
      <c r="G132" s="25"/>
      <c r="H132" s="23"/>
      <c r="I132" s="24"/>
      <c r="J132" s="22"/>
      <c r="K132" s="22"/>
    </row>
    <row r="133" spans="1:11">
      <c r="A133" s="35"/>
      <c r="B133" s="22"/>
      <c r="C133" s="25"/>
      <c r="D133" s="25"/>
      <c r="E133" s="25"/>
      <c r="F133" s="25"/>
      <c r="G133" s="25"/>
      <c r="H133" s="23"/>
      <c r="I133" s="24"/>
      <c r="J133" s="22"/>
      <c r="K133" s="22"/>
    </row>
    <row r="134" spans="1:11">
      <c r="A134" s="32"/>
      <c r="B134" s="22"/>
      <c r="C134" s="25"/>
      <c r="D134" s="25"/>
      <c r="E134" s="25"/>
      <c r="F134" s="25"/>
      <c r="G134" s="25"/>
      <c r="H134" s="23"/>
      <c r="I134" s="24"/>
      <c r="J134" s="22"/>
      <c r="K134" s="22"/>
    </row>
    <row r="135" spans="1:11">
      <c r="A135" s="32"/>
      <c r="B135" s="22"/>
      <c r="C135" s="25"/>
      <c r="D135" s="25"/>
      <c r="E135" s="25"/>
      <c r="F135" s="25"/>
      <c r="G135" s="25"/>
      <c r="H135" s="23"/>
      <c r="I135" s="24"/>
      <c r="J135" s="22"/>
      <c r="K135" s="22"/>
    </row>
    <row r="136" spans="1:11">
      <c r="A136" s="9"/>
      <c r="B136" s="22"/>
      <c r="C136" s="25"/>
      <c r="D136" s="25"/>
      <c r="E136" s="25"/>
      <c r="F136" s="25"/>
      <c r="G136" s="25"/>
      <c r="H136" s="23"/>
      <c r="I136" s="24"/>
      <c r="J136" s="22"/>
      <c r="K136" s="22"/>
    </row>
    <row r="137" spans="1:11">
      <c r="A137" s="9"/>
      <c r="B137" s="22"/>
      <c r="C137" s="25"/>
      <c r="D137" s="25"/>
      <c r="E137" s="25"/>
      <c r="F137" s="25"/>
      <c r="G137" s="25"/>
      <c r="H137" s="23"/>
      <c r="I137" s="24"/>
      <c r="J137" s="22"/>
      <c r="K137" s="22"/>
    </row>
    <row r="138" spans="1:11" ht="23.25">
      <c r="A138" s="13" t="s">
        <v>107</v>
      </c>
      <c r="H138" s="52"/>
      <c r="I138" s="68"/>
      <c r="J138" s="52"/>
      <c r="K138" s="52"/>
    </row>
    <row r="139" spans="1:11">
      <c r="H139" s="52"/>
      <c r="I139" s="52"/>
      <c r="J139" s="52"/>
      <c r="K139" s="52"/>
    </row>
    <row r="140" spans="1:11">
      <c r="A140" s="6"/>
      <c r="B140" s="6"/>
      <c r="C140" s="6"/>
      <c r="D140" s="6"/>
      <c r="E140" s="6"/>
      <c r="F140" s="6"/>
      <c r="H140" s="52"/>
      <c r="I140" s="52"/>
      <c r="J140" s="52"/>
      <c r="K140" s="52"/>
    </row>
    <row r="141" spans="1:11">
      <c r="A141" s="1" t="s">
        <v>29</v>
      </c>
      <c r="B141" s="11"/>
      <c r="C141" s="6"/>
      <c r="D141" s="1" t="s">
        <v>30</v>
      </c>
      <c r="E141" s="6"/>
      <c r="F141" s="6"/>
      <c r="H141" s="52"/>
      <c r="I141" s="52"/>
      <c r="J141" s="52"/>
      <c r="K141" s="52"/>
    </row>
    <row r="142" spans="1:11" ht="13.5" thickBot="1">
      <c r="A142" s="3" t="s">
        <v>5</v>
      </c>
      <c r="B142" s="10"/>
      <c r="C142" s="6"/>
      <c r="D142" s="6"/>
      <c r="E142" s="6"/>
      <c r="F142" s="6"/>
      <c r="H142" s="52"/>
      <c r="I142" s="52"/>
      <c r="J142" s="52"/>
      <c r="K142" s="52"/>
    </row>
    <row r="143" spans="1:11" ht="13.5" thickBot="1">
      <c r="A143" s="3" t="s">
        <v>31</v>
      </c>
      <c r="B143" s="15" t="s">
        <v>110</v>
      </c>
      <c r="C143" s="6"/>
      <c r="D143" t="s">
        <v>9</v>
      </c>
      <c r="E143" s="6"/>
      <c r="F143" s="64">
        <v>0</v>
      </c>
      <c r="H143" s="52"/>
      <c r="I143" s="52"/>
      <c r="J143" s="52"/>
      <c r="K143" s="52"/>
    </row>
    <row r="144" spans="1:11">
      <c r="A144" s="80">
        <v>2013</v>
      </c>
      <c r="B144" s="64">
        <v>0</v>
      </c>
      <c r="C144" s="6"/>
      <c r="D144" t="s">
        <v>10</v>
      </c>
      <c r="E144" s="6"/>
      <c r="F144" s="64">
        <v>0.82450186791491664</v>
      </c>
      <c r="H144" s="52"/>
      <c r="I144" s="52"/>
      <c r="J144" s="52"/>
      <c r="K144" s="52"/>
    </row>
    <row r="145" spans="1:12">
      <c r="A145" s="80">
        <v>2014</v>
      </c>
      <c r="B145" s="64">
        <v>0</v>
      </c>
      <c r="C145" s="6"/>
      <c r="D145" t="s">
        <v>11</v>
      </c>
      <c r="E145" s="6"/>
      <c r="F145" s="64">
        <v>4.9319000073756059E-2</v>
      </c>
      <c r="H145" s="52"/>
      <c r="I145" s="52"/>
      <c r="J145" s="52"/>
      <c r="K145" s="52"/>
    </row>
    <row r="146" spans="1:12">
      <c r="A146" s="80">
        <v>2015</v>
      </c>
      <c r="B146" s="64">
        <v>0</v>
      </c>
      <c r="C146" s="6"/>
      <c r="D146" t="s">
        <v>14</v>
      </c>
      <c r="E146" s="6"/>
      <c r="F146" s="64">
        <v>0.1261791320113276</v>
      </c>
      <c r="H146" s="52"/>
      <c r="I146" s="52"/>
      <c r="J146" s="52"/>
      <c r="K146" s="52"/>
    </row>
    <row r="147" spans="1:12">
      <c r="A147" s="91" t="s">
        <v>71</v>
      </c>
      <c r="B147" s="64">
        <v>0.87</v>
      </c>
      <c r="C147" s="6"/>
      <c r="E147" s="6"/>
      <c r="F147" s="64"/>
      <c r="H147" s="52"/>
      <c r="I147" s="52"/>
      <c r="J147" s="52"/>
      <c r="K147" s="52"/>
    </row>
    <row r="148" spans="1:12">
      <c r="A148" s="4" t="s">
        <v>8</v>
      </c>
      <c r="B148" s="64">
        <v>0</v>
      </c>
      <c r="C148" s="6"/>
      <c r="D148" s="1" t="s">
        <v>4</v>
      </c>
      <c r="E148" s="6"/>
      <c r="F148" s="64">
        <f>SUM(F143:F147)</f>
        <v>1.0000000000000004</v>
      </c>
      <c r="H148" s="52"/>
      <c r="I148" s="52"/>
      <c r="J148" s="52"/>
      <c r="K148" s="52"/>
    </row>
    <row r="149" spans="1:12" ht="13.5" thickBot="1">
      <c r="A149" s="78" t="s">
        <v>14</v>
      </c>
      <c r="B149" s="146">
        <v>0.13</v>
      </c>
      <c r="C149" s="6"/>
      <c r="D149" s="6"/>
      <c r="E149" s="6"/>
      <c r="F149" s="6"/>
      <c r="H149" s="52"/>
      <c r="I149" s="52"/>
      <c r="J149" s="52"/>
      <c r="K149" s="52"/>
    </row>
    <row r="150" spans="1:12">
      <c r="A150" s="4" t="s">
        <v>4</v>
      </c>
      <c r="B150" s="38">
        <f>SUM(B144:B149)</f>
        <v>1</v>
      </c>
      <c r="C150" s="6"/>
      <c r="D150" s="6"/>
      <c r="E150" s="6"/>
      <c r="F150" s="6"/>
      <c r="H150" s="52"/>
      <c r="I150" s="52"/>
      <c r="J150" s="52"/>
      <c r="K150" s="52"/>
    </row>
    <row r="151" spans="1:12">
      <c r="A151" s="35"/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1:12" ht="13.5" thickBot="1">
      <c r="A152" s="10" t="s">
        <v>15</v>
      </c>
      <c r="B152" s="14"/>
      <c r="C152" s="39"/>
      <c r="D152" s="39"/>
      <c r="E152" s="39"/>
      <c r="F152" s="39"/>
      <c r="G152" s="39"/>
      <c r="H152" s="39"/>
      <c r="I152" s="40"/>
      <c r="J152" s="69"/>
      <c r="K152" s="10"/>
    </row>
    <row r="153" spans="1:12" ht="23.25">
      <c r="A153" s="41" t="s">
        <v>110</v>
      </c>
      <c r="B153" s="42"/>
      <c r="C153" s="43"/>
      <c r="D153" s="43"/>
      <c r="E153" s="44"/>
      <c r="F153" s="43"/>
      <c r="G153" s="43"/>
      <c r="H153" s="43"/>
      <c r="I153" s="45"/>
      <c r="J153" s="70"/>
      <c r="K153" s="70"/>
    </row>
    <row r="154" spans="1:12">
      <c r="A154" s="81" t="s">
        <v>72</v>
      </c>
      <c r="B154" s="17"/>
      <c r="C154" s="17"/>
      <c r="D154" s="17"/>
      <c r="E154" s="17"/>
      <c r="F154" s="17"/>
      <c r="G154" s="17"/>
      <c r="H154" s="18"/>
      <c r="I154" s="19"/>
    </row>
    <row r="155" spans="1:12">
      <c r="A155" s="11"/>
      <c r="B155" s="17"/>
      <c r="C155" s="17"/>
      <c r="D155" s="17" t="s">
        <v>33</v>
      </c>
      <c r="E155" s="17"/>
      <c r="F155" s="17"/>
      <c r="G155" s="17"/>
      <c r="H155" s="18"/>
      <c r="I155" s="19" t="s">
        <v>15</v>
      </c>
    </row>
    <row r="156" spans="1:12">
      <c r="A156" s="16" t="s">
        <v>34</v>
      </c>
      <c r="B156" s="19" t="s">
        <v>35</v>
      </c>
      <c r="C156" s="12"/>
      <c r="D156" s="7"/>
      <c r="E156" s="12"/>
      <c r="F156" s="12"/>
      <c r="G156" s="12"/>
      <c r="H156" s="12"/>
      <c r="I156" s="84" t="s">
        <v>36</v>
      </c>
      <c r="J156" s="5" t="s">
        <v>37</v>
      </c>
    </row>
    <row r="157" spans="1:12">
      <c r="A157" s="20" t="s">
        <v>38</v>
      </c>
      <c r="B157" s="21" t="s">
        <v>39</v>
      </c>
      <c r="C157" s="21" t="s">
        <v>8</v>
      </c>
      <c r="D157" s="21" t="s">
        <v>9</v>
      </c>
      <c r="E157" s="21" t="s">
        <v>10</v>
      </c>
      <c r="F157" s="21" t="s">
        <v>11</v>
      </c>
      <c r="G157" s="21" t="s">
        <v>12</v>
      </c>
      <c r="H157" s="21" t="s">
        <v>4</v>
      </c>
      <c r="I157" s="82" t="s">
        <v>73</v>
      </c>
      <c r="J157" s="21" t="s">
        <v>55</v>
      </c>
      <c r="K157" s="72" t="s">
        <v>56</v>
      </c>
    </row>
    <row r="159" spans="1:12">
      <c r="A159" s="123" t="s">
        <v>128</v>
      </c>
      <c r="B159" s="124"/>
      <c r="C159" s="25"/>
      <c r="D159" s="25"/>
      <c r="E159" s="125"/>
      <c r="F159" s="125"/>
      <c r="G159" s="125"/>
      <c r="H159" s="126"/>
      <c r="I159" s="127"/>
      <c r="J159" s="127"/>
      <c r="K159" s="128"/>
      <c r="L159" s="124"/>
    </row>
    <row r="160" spans="1:12">
      <c r="A160" s="140" t="s">
        <v>129</v>
      </c>
      <c r="B160" s="124">
        <v>2012</v>
      </c>
      <c r="C160" s="25"/>
      <c r="D160" s="25"/>
      <c r="E160" s="125">
        <v>8186</v>
      </c>
      <c r="F160" s="125">
        <v>960</v>
      </c>
      <c r="G160" s="125">
        <f>150*25</f>
        <v>3750</v>
      </c>
      <c r="H160" s="126">
        <f>+C160+D160+E160+F160+G160</f>
        <v>12896</v>
      </c>
      <c r="I160" s="127">
        <v>21</v>
      </c>
      <c r="J160" s="201" t="s">
        <v>15</v>
      </c>
      <c r="K160" s="128" t="s">
        <v>88</v>
      </c>
    </row>
    <row r="161" spans="1:12">
      <c r="A161" s="140" t="s">
        <v>130</v>
      </c>
      <c r="B161" s="124"/>
      <c r="C161" s="25"/>
      <c r="D161" s="25"/>
      <c r="E161" s="125"/>
      <c r="F161" s="125"/>
      <c r="G161" s="125"/>
      <c r="H161" s="126"/>
      <c r="I161" s="127"/>
      <c r="J161" s="127"/>
      <c r="K161" s="128"/>
    </row>
    <row r="162" spans="1:12">
      <c r="A162" s="140"/>
      <c r="B162" s="124"/>
      <c r="C162" s="25"/>
      <c r="D162" s="25"/>
      <c r="E162" s="125"/>
      <c r="F162" s="125"/>
      <c r="G162" s="125"/>
      <c r="H162" s="126"/>
      <c r="I162" s="127"/>
      <c r="J162" s="127"/>
      <c r="K162" s="128"/>
    </row>
    <row r="163" spans="1:12">
      <c r="A163" s="140" t="s">
        <v>131</v>
      </c>
      <c r="B163" s="124">
        <v>2012</v>
      </c>
      <c r="C163" s="25"/>
      <c r="D163" s="25"/>
      <c r="E163" s="125">
        <v>6713</v>
      </c>
      <c r="F163" s="125">
        <v>680</v>
      </c>
      <c r="G163" s="125">
        <f>117*25</f>
        <v>2925</v>
      </c>
      <c r="H163" s="126">
        <f>+C163+D163+E163+F163+G163</f>
        <v>10318</v>
      </c>
      <c r="I163" s="127">
        <v>17.5</v>
      </c>
      <c r="J163" s="201" t="s">
        <v>15</v>
      </c>
      <c r="K163" s="128" t="s">
        <v>88</v>
      </c>
    </row>
    <row r="164" spans="1:12">
      <c r="A164" s="140" t="s">
        <v>132</v>
      </c>
      <c r="B164" s="124"/>
      <c r="C164" s="125"/>
      <c r="D164" s="125"/>
      <c r="E164" s="125"/>
      <c r="F164" s="125"/>
      <c r="G164" s="125"/>
      <c r="H164" s="126"/>
      <c r="I164" s="127"/>
      <c r="J164" s="127"/>
      <c r="K164" s="128"/>
      <c r="L164" s="124"/>
    </row>
    <row r="166" spans="1:1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2">
      <c r="A167" s="8" t="s">
        <v>108</v>
      </c>
      <c r="B167" s="31"/>
      <c r="C167" s="73">
        <f t="shared" ref="C167:I167" si="3">SUM(C158:C166)</f>
        <v>0</v>
      </c>
      <c r="D167" s="73">
        <f t="shared" si="3"/>
        <v>0</v>
      </c>
      <c r="E167" s="73">
        <f t="shared" si="3"/>
        <v>14899</v>
      </c>
      <c r="F167" s="73">
        <f t="shared" si="3"/>
        <v>1640</v>
      </c>
      <c r="G167" s="73">
        <f t="shared" si="3"/>
        <v>6675</v>
      </c>
      <c r="H167" s="73">
        <f t="shared" si="3"/>
        <v>23214</v>
      </c>
      <c r="I167" s="74">
        <f t="shared" si="3"/>
        <v>38.5</v>
      </c>
      <c r="J167" s="75"/>
      <c r="K167" s="31"/>
    </row>
    <row r="168" spans="1:12">
      <c r="A168" s="9"/>
      <c r="B168" s="22"/>
      <c r="C168" s="25"/>
      <c r="D168" s="25"/>
      <c r="E168" s="25"/>
      <c r="F168" s="25"/>
      <c r="G168" s="25"/>
      <c r="H168" s="23"/>
      <c r="I168" s="24"/>
      <c r="J168" s="22"/>
      <c r="K168" s="22"/>
    </row>
    <row r="169" spans="1:12">
      <c r="A169" s="35" t="s">
        <v>60</v>
      </c>
      <c r="B169" s="22"/>
      <c r="C169" s="25"/>
      <c r="D169" s="25"/>
      <c r="E169" s="25"/>
      <c r="F169" s="25"/>
      <c r="G169" s="25"/>
      <c r="H169" s="23"/>
      <c r="I169" s="24"/>
      <c r="J169" s="22"/>
      <c r="K169" s="22"/>
    </row>
    <row r="170" spans="1:12">
      <c r="A170" s="35"/>
      <c r="B170" s="22"/>
      <c r="C170" s="25"/>
      <c r="D170" s="25"/>
      <c r="E170" s="25"/>
      <c r="F170" s="25"/>
      <c r="G170" s="25"/>
      <c r="H170" s="23"/>
      <c r="I170" s="24"/>
      <c r="J170" s="22"/>
      <c r="K170" s="22"/>
    </row>
    <row r="175" spans="1:12" ht="23.25">
      <c r="A175" s="13" t="s">
        <v>109</v>
      </c>
      <c r="H175" s="52"/>
      <c r="I175" s="68"/>
      <c r="J175" s="52"/>
      <c r="K175" s="52"/>
    </row>
    <row r="176" spans="1:12">
      <c r="H176" s="52"/>
      <c r="I176" s="52"/>
      <c r="J176" s="52"/>
      <c r="K176" s="52"/>
    </row>
    <row r="177" spans="1:11">
      <c r="A177" s="6"/>
      <c r="B177" s="6"/>
      <c r="C177" s="6"/>
      <c r="D177" s="6"/>
      <c r="E177" s="6"/>
      <c r="F177" s="6"/>
      <c r="H177" s="52"/>
      <c r="I177" s="52"/>
      <c r="J177" s="52"/>
      <c r="K177" s="52"/>
    </row>
    <row r="178" spans="1:11">
      <c r="A178" s="1" t="s">
        <v>29</v>
      </c>
      <c r="B178" s="11"/>
      <c r="C178" s="6"/>
      <c r="D178" s="1" t="s">
        <v>30</v>
      </c>
      <c r="E178" s="6"/>
      <c r="F178" s="6"/>
      <c r="H178" s="52"/>
      <c r="I178" s="52"/>
      <c r="J178" s="52"/>
      <c r="K178" s="52"/>
    </row>
    <row r="179" spans="1:11" ht="13.5" thickBot="1">
      <c r="A179" s="3" t="s">
        <v>5</v>
      </c>
      <c r="B179" s="10"/>
      <c r="C179" s="6"/>
      <c r="D179" s="6"/>
      <c r="E179" s="6"/>
      <c r="F179" s="6"/>
      <c r="H179" s="52"/>
      <c r="I179" s="52"/>
      <c r="J179" s="52"/>
      <c r="K179" s="52"/>
    </row>
    <row r="180" spans="1:11" ht="13.5" thickBot="1">
      <c r="A180" s="3" t="s">
        <v>31</v>
      </c>
      <c r="B180" s="15" t="s">
        <v>111</v>
      </c>
      <c r="C180" s="6"/>
      <c r="D180" t="s">
        <v>9</v>
      </c>
      <c r="E180" s="6"/>
      <c r="F180" s="64">
        <v>0</v>
      </c>
      <c r="H180" s="52"/>
      <c r="I180" s="52"/>
      <c r="J180" s="52"/>
      <c r="K180" s="52"/>
    </row>
    <row r="181" spans="1:11">
      <c r="A181" s="80">
        <v>2013</v>
      </c>
      <c r="B181" s="36">
        <v>0</v>
      </c>
      <c r="C181" s="6"/>
      <c r="D181" t="s">
        <v>10</v>
      </c>
      <c r="E181" s="6"/>
      <c r="F181" s="64">
        <v>1.1825396825396823</v>
      </c>
      <c r="H181" s="52"/>
      <c r="I181" s="52"/>
      <c r="J181" s="52"/>
      <c r="K181" s="52"/>
    </row>
    <row r="182" spans="1:11">
      <c r="A182" s="80">
        <v>2014</v>
      </c>
      <c r="B182" s="36">
        <v>0</v>
      </c>
      <c r="C182" s="6"/>
      <c r="D182" t="s">
        <v>11</v>
      </c>
      <c r="E182" s="6"/>
      <c r="F182" s="64">
        <v>0</v>
      </c>
      <c r="H182" s="52"/>
      <c r="I182" s="52"/>
      <c r="J182" s="52"/>
      <c r="K182" s="52"/>
    </row>
    <row r="183" spans="1:11">
      <c r="A183" s="80">
        <v>2015</v>
      </c>
      <c r="B183" s="36">
        <v>0</v>
      </c>
      <c r="C183" s="6"/>
      <c r="D183" t="s">
        <v>14</v>
      </c>
      <c r="E183" s="6"/>
      <c r="F183" s="64">
        <v>0</v>
      </c>
      <c r="H183" s="52"/>
      <c r="I183" s="52"/>
      <c r="J183" s="52"/>
      <c r="K183" s="52"/>
    </row>
    <row r="184" spans="1:11">
      <c r="A184" s="91" t="s">
        <v>71</v>
      </c>
      <c r="B184" s="36">
        <v>1</v>
      </c>
      <c r="C184" s="6"/>
      <c r="E184" s="6"/>
      <c r="F184" s="64"/>
      <c r="H184" s="52"/>
      <c r="I184" s="52"/>
      <c r="J184" s="52"/>
      <c r="K184" s="52"/>
    </row>
    <row r="185" spans="1:11">
      <c r="A185" s="4" t="s">
        <v>8</v>
      </c>
      <c r="B185" s="36">
        <v>0</v>
      </c>
      <c r="C185" s="6"/>
      <c r="D185" s="1" t="s">
        <v>4</v>
      </c>
      <c r="E185" s="6"/>
      <c r="F185" s="64">
        <f>SUM(F180:F184)</f>
        <v>1.1825396825396823</v>
      </c>
      <c r="H185" s="52"/>
      <c r="I185" s="52"/>
      <c r="J185" s="52"/>
      <c r="K185" s="52"/>
    </row>
    <row r="186" spans="1:11" ht="13.5" thickBot="1">
      <c r="A186" s="78" t="s">
        <v>14</v>
      </c>
      <c r="B186" s="37">
        <v>0</v>
      </c>
      <c r="C186" s="6"/>
      <c r="D186" s="6"/>
      <c r="E186" s="6"/>
      <c r="F186" s="6"/>
      <c r="H186" s="52"/>
      <c r="I186" s="52"/>
      <c r="J186" s="52"/>
      <c r="K186" s="52"/>
    </row>
    <row r="187" spans="1:11">
      <c r="A187" s="4" t="s">
        <v>4</v>
      </c>
      <c r="B187" s="38">
        <f>SUM(B181:B186)</f>
        <v>1</v>
      </c>
      <c r="C187" s="6"/>
      <c r="D187" s="6"/>
      <c r="E187" s="6"/>
      <c r="F187" s="6"/>
      <c r="H187" s="52"/>
      <c r="I187" s="52"/>
      <c r="J187" s="52"/>
      <c r="K187" s="52"/>
    </row>
    <row r="188" spans="1:11">
      <c r="A188" s="35"/>
      <c r="B188" s="52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1:11" ht="13.5" thickBot="1">
      <c r="A189" s="10" t="s">
        <v>15</v>
      </c>
      <c r="B189" s="14"/>
      <c r="C189" s="39"/>
      <c r="D189" s="39"/>
      <c r="E189" s="39"/>
      <c r="F189" s="39"/>
      <c r="G189" s="39"/>
      <c r="H189" s="39"/>
      <c r="I189" s="40"/>
      <c r="J189" s="69"/>
      <c r="K189" s="10"/>
    </row>
    <row r="190" spans="1:11" ht="23.25">
      <c r="A190" s="41" t="s">
        <v>111</v>
      </c>
      <c r="B190" s="42"/>
      <c r="C190" s="43"/>
      <c r="D190" s="43"/>
      <c r="E190" s="44"/>
      <c r="F190" s="43"/>
      <c r="G190" s="43"/>
      <c r="H190" s="43"/>
      <c r="I190" s="45"/>
      <c r="J190" s="70"/>
      <c r="K190" s="70"/>
    </row>
    <row r="191" spans="1:11">
      <c r="A191" s="81" t="s">
        <v>72</v>
      </c>
      <c r="B191" s="17"/>
      <c r="C191" s="17"/>
      <c r="D191" s="17"/>
      <c r="E191" s="17"/>
      <c r="F191" s="17"/>
      <c r="G191" s="17"/>
      <c r="H191" s="18"/>
      <c r="I191" s="19"/>
    </row>
    <row r="192" spans="1:11">
      <c r="A192" s="11"/>
      <c r="B192" s="17"/>
      <c r="C192" s="17"/>
      <c r="D192" s="17" t="s">
        <v>33</v>
      </c>
      <c r="E192" s="17"/>
      <c r="F192" s="17"/>
      <c r="G192" s="17"/>
      <c r="H192" s="18"/>
      <c r="I192" s="19" t="s">
        <v>15</v>
      </c>
    </row>
    <row r="193" spans="1:12">
      <c r="A193" s="16" t="s">
        <v>34</v>
      </c>
      <c r="B193" s="19" t="s">
        <v>35</v>
      </c>
      <c r="C193" s="12"/>
      <c r="D193" s="7"/>
      <c r="E193" s="12"/>
      <c r="F193" s="12"/>
      <c r="G193" s="12"/>
      <c r="H193" s="12"/>
      <c r="I193" s="84" t="s">
        <v>36</v>
      </c>
      <c r="J193" s="5" t="s">
        <v>37</v>
      </c>
    </row>
    <row r="194" spans="1:12">
      <c r="A194" s="20" t="s">
        <v>38</v>
      </c>
      <c r="B194" s="21" t="s">
        <v>39</v>
      </c>
      <c r="C194" s="21" t="s">
        <v>8</v>
      </c>
      <c r="D194" s="21" t="s">
        <v>9</v>
      </c>
      <c r="E194" s="21" t="s">
        <v>10</v>
      </c>
      <c r="F194" s="21" t="s">
        <v>11</v>
      </c>
      <c r="G194" s="21" t="s">
        <v>12</v>
      </c>
      <c r="H194" s="21" t="s">
        <v>4</v>
      </c>
      <c r="I194" s="82" t="s">
        <v>73</v>
      </c>
      <c r="J194" s="21" t="s">
        <v>55</v>
      </c>
      <c r="K194" s="72" t="s">
        <v>56</v>
      </c>
    </row>
    <row r="196" spans="1:12">
      <c r="A196" s="92" t="s">
        <v>123</v>
      </c>
      <c r="B196" s="22"/>
      <c r="C196" s="23"/>
      <c r="D196" s="23"/>
      <c r="E196" s="23"/>
      <c r="F196" s="23"/>
      <c r="G196" s="23"/>
      <c r="H196" s="23"/>
      <c r="I196" s="24"/>
      <c r="J196" s="24"/>
      <c r="K196" s="144"/>
      <c r="L196" s="22"/>
    </row>
    <row r="197" spans="1:12">
      <c r="A197" s="145" t="s">
        <v>124</v>
      </c>
      <c r="B197" s="22">
        <v>2012</v>
      </c>
      <c r="C197" s="23"/>
      <c r="D197" s="23"/>
      <c r="E197" s="23">
        <v>5056</v>
      </c>
      <c r="F197" s="23"/>
      <c r="G197" s="23"/>
      <c r="H197" s="126">
        <f>SUM(D197:G197)</f>
        <v>5056</v>
      </c>
      <c r="I197" s="24">
        <v>7.8</v>
      </c>
      <c r="J197" s="24"/>
      <c r="K197" s="144" t="s">
        <v>53</v>
      </c>
      <c r="L197" s="22"/>
    </row>
    <row r="198" spans="1:12">
      <c r="A198" s="9"/>
      <c r="B198" s="22"/>
      <c r="C198" s="25"/>
      <c r="D198" s="25"/>
      <c r="E198" s="25"/>
      <c r="F198" s="25"/>
      <c r="G198" s="25"/>
      <c r="H198" s="23"/>
      <c r="I198" s="24"/>
      <c r="J198" s="24"/>
      <c r="K198" s="144"/>
      <c r="L198" s="22"/>
    </row>
    <row r="199" spans="1:12">
      <c r="A199" s="123" t="s">
        <v>125</v>
      </c>
      <c r="B199" s="124"/>
      <c r="C199" s="125"/>
      <c r="D199" s="125"/>
      <c r="E199" s="125"/>
      <c r="F199" s="125"/>
      <c r="G199" s="125"/>
      <c r="H199" s="126"/>
      <c r="I199" s="127"/>
      <c r="J199" s="127"/>
      <c r="K199" s="128"/>
      <c r="L199" s="124"/>
    </row>
    <row r="200" spans="1:12">
      <c r="A200" s="140" t="s">
        <v>126</v>
      </c>
      <c r="B200" s="124">
        <v>2010</v>
      </c>
      <c r="C200" s="125"/>
      <c r="D200" s="125"/>
      <c r="E200" s="125">
        <v>3659</v>
      </c>
      <c r="F200" s="125"/>
      <c r="G200" s="125"/>
      <c r="H200" s="126">
        <f>SUM(D200:G200)</f>
        <v>3659</v>
      </c>
      <c r="I200" s="127">
        <v>6.8</v>
      </c>
      <c r="J200" s="127"/>
      <c r="K200" s="128" t="s">
        <v>53</v>
      </c>
      <c r="L200" s="124"/>
    </row>
    <row r="201" spans="1:12">
      <c r="A201" s="140"/>
      <c r="B201" s="124"/>
      <c r="C201" s="125"/>
      <c r="D201" s="125"/>
      <c r="E201" s="125"/>
      <c r="F201" s="125"/>
      <c r="G201" s="125"/>
      <c r="H201" s="126"/>
      <c r="I201" s="127"/>
      <c r="J201" s="127"/>
      <c r="K201" s="128"/>
      <c r="L201" s="124"/>
    </row>
    <row r="202" spans="1:1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2">
      <c r="A203" s="8" t="s">
        <v>112</v>
      </c>
      <c r="B203" s="31"/>
      <c r="C203" s="73">
        <f t="shared" ref="C203:I203" si="4">SUM(C195:C202)</f>
        <v>0</v>
      </c>
      <c r="D203" s="73">
        <f t="shared" si="4"/>
        <v>0</v>
      </c>
      <c r="E203" s="73">
        <f t="shared" si="4"/>
        <v>8715</v>
      </c>
      <c r="F203" s="73">
        <f t="shared" si="4"/>
        <v>0</v>
      </c>
      <c r="G203" s="73">
        <f t="shared" si="4"/>
        <v>0</v>
      </c>
      <c r="H203" s="73">
        <f t="shared" si="4"/>
        <v>8715</v>
      </c>
      <c r="I203" s="74">
        <f t="shared" si="4"/>
        <v>14.6</v>
      </c>
      <c r="J203" s="75"/>
      <c r="K203" s="31"/>
    </row>
    <row r="204" spans="1:12">
      <c r="A204" s="9"/>
      <c r="B204" s="22"/>
      <c r="C204" s="25"/>
      <c r="D204" s="25"/>
      <c r="E204" s="25"/>
      <c r="F204" s="25"/>
      <c r="G204" s="25"/>
      <c r="H204" s="23"/>
      <c r="I204" s="24"/>
      <c r="J204" s="22"/>
      <c r="K204" s="22"/>
    </row>
    <row r="205" spans="1:12">
      <c r="A205" s="35" t="s">
        <v>60</v>
      </c>
      <c r="B205" s="22"/>
      <c r="C205" s="25"/>
      <c r="D205" s="25"/>
      <c r="E205" s="25"/>
      <c r="F205" s="25"/>
      <c r="G205" s="25"/>
      <c r="H205" s="23"/>
      <c r="I205" s="24"/>
      <c r="J205" s="22"/>
      <c r="K205" s="22"/>
    </row>
    <row r="206" spans="1:12">
      <c r="A206" s="35"/>
      <c r="B206" s="22"/>
      <c r="C206" s="25"/>
      <c r="D206" s="25"/>
      <c r="E206" s="25"/>
      <c r="F206" s="25"/>
      <c r="G206" s="25"/>
      <c r="H206" s="23"/>
      <c r="I206" s="24"/>
      <c r="J206" s="22"/>
      <c r="K206" s="22"/>
    </row>
  </sheetData>
  <phoneticPr fontId="0" type="noConversion"/>
  <pageMargins left="0.75" right="0.75" top="1" bottom="1" header="0.5" footer="0.5"/>
  <pageSetup paperSize="9" scale="25" orientation="portrait" r:id="rId1"/>
  <headerFooter alignWithMargins="0">
    <oddFooter>&amp;L&amp;D &amp;T&amp;C&amp;F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8"/>
  <sheetViews>
    <sheetView zoomScale="60" workbookViewId="0">
      <selection activeCell="F66" sqref="F66"/>
    </sheetView>
  </sheetViews>
  <sheetFormatPr defaultRowHeight="12.75"/>
  <cols>
    <col min="1" max="1" width="42.140625" style="86" customWidth="1"/>
    <col min="2" max="2" width="17" style="86" customWidth="1"/>
    <col min="3" max="4" width="9.140625" style="86"/>
    <col min="5" max="5" width="11.28515625" style="86" customWidth="1"/>
    <col min="6" max="6" width="9.140625" style="86"/>
    <col min="7" max="7" width="12" style="86" customWidth="1"/>
    <col min="8" max="8" width="10.140625" style="86" customWidth="1"/>
    <col min="9" max="9" width="14.5703125" style="86" customWidth="1"/>
    <col min="10" max="10" width="11" style="86" customWidth="1"/>
    <col min="11" max="11" width="13.7109375" style="86" customWidth="1"/>
  </cols>
  <sheetData>
    <row r="1" spans="1:11" ht="23.25">
      <c r="A1" s="153" t="s">
        <v>28</v>
      </c>
    </row>
    <row r="4" spans="1:11">
      <c r="A4" s="152" t="s">
        <v>29</v>
      </c>
      <c r="B4" s="152"/>
      <c r="D4" s="152" t="s">
        <v>30</v>
      </c>
    </row>
    <row r="5" spans="1:11" ht="13.5" thickBot="1">
      <c r="A5" s="87" t="s">
        <v>5</v>
      </c>
      <c r="B5" s="87"/>
    </row>
    <row r="6" spans="1:11" ht="13.5" thickBot="1">
      <c r="A6" s="87" t="s">
        <v>31</v>
      </c>
      <c r="B6" s="154" t="s">
        <v>3</v>
      </c>
      <c r="D6" s="86" t="s">
        <v>9</v>
      </c>
      <c r="F6" s="155">
        <v>0</v>
      </c>
    </row>
    <row r="7" spans="1:11">
      <c r="A7" s="156">
        <v>2013</v>
      </c>
      <c r="B7" s="155">
        <v>0.04</v>
      </c>
      <c r="D7" s="86" t="s">
        <v>10</v>
      </c>
      <c r="F7" s="155">
        <v>0</v>
      </c>
    </row>
    <row r="8" spans="1:11">
      <c r="A8" s="156">
        <v>2014</v>
      </c>
      <c r="B8" s="155">
        <v>0.1</v>
      </c>
      <c r="D8" s="86" t="s">
        <v>11</v>
      </c>
      <c r="F8" s="155">
        <v>0</v>
      </c>
    </row>
    <row r="9" spans="1:11">
      <c r="A9" s="156">
        <v>2015</v>
      </c>
      <c r="B9" s="155">
        <v>0.12</v>
      </c>
      <c r="D9" s="86" t="s">
        <v>14</v>
      </c>
      <c r="F9" s="155">
        <v>0</v>
      </c>
    </row>
    <row r="10" spans="1:11">
      <c r="A10" s="157" t="s">
        <v>71</v>
      </c>
      <c r="B10" s="155">
        <v>0.73</v>
      </c>
      <c r="F10" s="155"/>
    </row>
    <row r="11" spans="1:11">
      <c r="A11" s="156" t="s">
        <v>8</v>
      </c>
      <c r="B11" s="155">
        <v>0</v>
      </c>
      <c r="D11" s="152" t="s">
        <v>4</v>
      </c>
      <c r="F11" s="155">
        <f>SUM(F6:F10)</f>
        <v>0</v>
      </c>
    </row>
    <row r="12" spans="1:11" ht="13.5" thickBot="1">
      <c r="A12" s="158" t="s">
        <v>14</v>
      </c>
      <c r="B12" s="159">
        <v>0.01</v>
      </c>
    </row>
    <row r="13" spans="1:11">
      <c r="A13" s="160" t="s">
        <v>4</v>
      </c>
      <c r="B13" s="161">
        <f>SUM(B7:B12)</f>
        <v>1</v>
      </c>
    </row>
    <row r="15" spans="1:11" ht="13.5" thickBot="1">
      <c r="A15" s="87" t="s">
        <v>32</v>
      </c>
      <c r="B15" s="162"/>
      <c r="C15" s="162"/>
      <c r="D15" s="162"/>
      <c r="E15" s="162"/>
      <c r="F15" s="162"/>
      <c r="G15" s="162"/>
      <c r="H15" s="162"/>
      <c r="I15" s="163"/>
      <c r="J15" s="164"/>
      <c r="K15" s="164"/>
    </row>
    <row r="16" spans="1:11" ht="23.25">
      <c r="A16" s="165" t="s">
        <v>138</v>
      </c>
      <c r="B16" s="166"/>
      <c r="C16" s="166"/>
      <c r="D16" s="166"/>
      <c r="E16" s="166"/>
      <c r="F16" s="166"/>
      <c r="G16" s="166"/>
      <c r="H16" s="167"/>
      <c r="I16" s="168"/>
      <c r="J16" s="168"/>
      <c r="K16" s="169"/>
    </row>
    <row r="17" spans="1:11">
      <c r="A17" s="170" t="s">
        <v>72</v>
      </c>
      <c r="B17" s="171"/>
      <c r="C17" s="171"/>
      <c r="D17" s="171"/>
      <c r="E17" s="171"/>
      <c r="F17" s="171"/>
      <c r="G17" s="171"/>
      <c r="H17" s="172"/>
      <c r="I17" s="173"/>
      <c r="J17" s="173"/>
      <c r="K17" s="88"/>
    </row>
    <row r="18" spans="1:11">
      <c r="A18" s="152"/>
      <c r="B18" s="171"/>
      <c r="C18" s="171"/>
      <c r="D18" s="171" t="s">
        <v>33</v>
      </c>
      <c r="E18" s="171"/>
      <c r="F18" s="171"/>
      <c r="G18" s="171"/>
      <c r="H18" s="172"/>
      <c r="I18" s="173" t="s">
        <v>15</v>
      </c>
      <c r="J18" s="173"/>
      <c r="K18" s="88"/>
    </row>
    <row r="19" spans="1:11">
      <c r="A19" s="174" t="s">
        <v>34</v>
      </c>
      <c r="B19" s="173" t="s">
        <v>35</v>
      </c>
      <c r="C19" s="88"/>
      <c r="D19" s="89"/>
      <c r="E19" s="88"/>
      <c r="F19" s="88"/>
      <c r="G19" s="88"/>
      <c r="H19" s="88" t="s">
        <v>15</v>
      </c>
      <c r="I19" s="175" t="s">
        <v>36</v>
      </c>
      <c r="J19" s="173" t="s">
        <v>37</v>
      </c>
      <c r="K19" s="173"/>
    </row>
    <row r="20" spans="1:11">
      <c r="A20" s="176" t="s">
        <v>143</v>
      </c>
      <c r="B20" s="177" t="s">
        <v>39</v>
      </c>
      <c r="C20" s="177" t="s">
        <v>8</v>
      </c>
      <c r="D20" s="177" t="s">
        <v>9</v>
      </c>
      <c r="E20" s="177" t="s">
        <v>10</v>
      </c>
      <c r="F20" s="177" t="s">
        <v>11</v>
      </c>
      <c r="G20" s="177" t="s">
        <v>12</v>
      </c>
      <c r="H20" s="177" t="s">
        <v>4</v>
      </c>
      <c r="I20" s="178" t="s">
        <v>73</v>
      </c>
      <c r="J20" s="177" t="s">
        <v>40</v>
      </c>
      <c r="K20" s="177" t="s">
        <v>41</v>
      </c>
    </row>
    <row r="21" spans="1:11">
      <c r="A21" s="151" t="s">
        <v>15</v>
      </c>
      <c r="B21" s="189"/>
      <c r="C21" s="190"/>
      <c r="D21" s="190"/>
      <c r="E21" s="190"/>
      <c r="F21" s="190"/>
      <c r="G21" s="190"/>
      <c r="H21" s="190"/>
      <c r="I21" s="191"/>
      <c r="J21" s="189"/>
      <c r="K21" s="189"/>
    </row>
    <row r="22" spans="1:11">
      <c r="A22" s="151" t="s">
        <v>141</v>
      </c>
      <c r="B22" s="189"/>
      <c r="C22" s="190"/>
      <c r="D22" s="190"/>
      <c r="E22" s="190"/>
      <c r="F22" s="190"/>
      <c r="G22" s="190"/>
      <c r="H22" s="190"/>
      <c r="I22" s="191"/>
      <c r="J22" s="189"/>
      <c r="K22" s="189"/>
    </row>
    <row r="23" spans="1:11">
      <c r="A23" s="151" t="s">
        <v>144</v>
      </c>
      <c r="B23" s="189"/>
      <c r="C23" s="190"/>
      <c r="D23" s="190"/>
      <c r="E23" s="190"/>
      <c r="F23" s="190"/>
      <c r="G23" s="190"/>
      <c r="H23" s="190"/>
      <c r="I23" s="191"/>
      <c r="J23" s="189"/>
      <c r="K23" s="189"/>
    </row>
    <row r="24" spans="1:11">
      <c r="A24" s="149" t="s">
        <v>145</v>
      </c>
      <c r="B24" s="189">
        <v>2009</v>
      </c>
      <c r="C24" s="190"/>
      <c r="D24" s="190">
        <v>2400</v>
      </c>
      <c r="E24" s="190">
        <v>10200</v>
      </c>
      <c r="F24" s="190">
        <v>300</v>
      </c>
      <c r="G24" s="180">
        <v>4000</v>
      </c>
      <c r="H24" s="192">
        <f>SUM(C24:G24)</f>
        <v>16900</v>
      </c>
      <c r="I24" s="150">
        <v>17.399999999999999</v>
      </c>
      <c r="K24" s="193" t="s">
        <v>53</v>
      </c>
    </row>
    <row r="25" spans="1:11">
      <c r="A25" s="149" t="s">
        <v>15</v>
      </c>
      <c r="B25" s="189" t="s">
        <v>15</v>
      </c>
      <c r="C25" s="190" t="s">
        <v>15</v>
      </c>
      <c r="D25" s="190" t="s">
        <v>15</v>
      </c>
      <c r="E25" s="190" t="s">
        <v>15</v>
      </c>
      <c r="F25" s="190" t="s">
        <v>15</v>
      </c>
      <c r="G25" s="190" t="s">
        <v>15</v>
      </c>
      <c r="H25" s="190" t="s">
        <v>15</v>
      </c>
      <c r="I25" s="191" t="s">
        <v>15</v>
      </c>
      <c r="J25" s="189"/>
      <c r="K25" s="212" t="s">
        <v>15</v>
      </c>
    </row>
    <row r="26" spans="1:11">
      <c r="A26" s="151" t="s">
        <v>146</v>
      </c>
      <c r="B26" s="189"/>
      <c r="C26" s="190"/>
      <c r="D26" s="190"/>
      <c r="E26" s="190"/>
      <c r="F26" s="190"/>
      <c r="G26" s="190"/>
      <c r="H26" s="190"/>
      <c r="I26" s="191"/>
      <c r="J26" s="189"/>
      <c r="K26" s="212"/>
    </row>
    <row r="27" spans="1:11">
      <c r="A27" s="86" t="s">
        <v>147</v>
      </c>
      <c r="B27" s="189">
        <v>2010</v>
      </c>
      <c r="C27" s="190"/>
      <c r="D27" s="190">
        <v>1700</v>
      </c>
      <c r="E27" s="190">
        <v>9800</v>
      </c>
      <c r="F27" s="190">
        <v>400</v>
      </c>
      <c r="G27" s="190">
        <v>3100</v>
      </c>
      <c r="H27" s="192">
        <f>SUM(C27:G27)</f>
        <v>15000</v>
      </c>
      <c r="I27" s="194">
        <v>13.6</v>
      </c>
      <c r="K27" s="193" t="s">
        <v>88</v>
      </c>
    </row>
    <row r="28" spans="1:11">
      <c r="A28" s="179" t="s">
        <v>15</v>
      </c>
      <c r="B28" s="152"/>
      <c r="C28" s="192" t="s">
        <v>15</v>
      </c>
      <c r="D28" s="192" t="s">
        <v>15</v>
      </c>
      <c r="E28" s="192"/>
      <c r="F28" s="192"/>
      <c r="G28" s="180" t="s">
        <v>15</v>
      </c>
      <c r="H28" s="150" t="s">
        <v>15</v>
      </c>
      <c r="I28" s="150" t="s">
        <v>15</v>
      </c>
      <c r="K28" s="193" t="s">
        <v>15</v>
      </c>
    </row>
    <row r="29" spans="1:11">
      <c r="A29" s="152" t="s">
        <v>142</v>
      </c>
    </row>
    <row r="30" spans="1:11">
      <c r="A30" s="152" t="s">
        <v>149</v>
      </c>
    </row>
    <row r="31" spans="1:11">
      <c r="A31" s="150" t="s">
        <v>150</v>
      </c>
      <c r="B31" s="152">
        <v>2012</v>
      </c>
      <c r="D31" s="86">
        <v>800</v>
      </c>
      <c r="E31" s="86">
        <v>11400</v>
      </c>
      <c r="F31" s="86">
        <v>200</v>
      </c>
      <c r="G31" s="86">
        <v>4600</v>
      </c>
      <c r="H31" s="192">
        <f>SUM(C31:G31)</f>
        <v>17000</v>
      </c>
      <c r="I31" s="86">
        <v>19.2</v>
      </c>
      <c r="J31" s="193" t="s">
        <v>127</v>
      </c>
      <c r="K31" s="193" t="s">
        <v>53</v>
      </c>
    </row>
    <row r="32" spans="1:11">
      <c r="B32" s="152"/>
      <c r="J32" s="202"/>
    </row>
    <row r="33" spans="1:11">
      <c r="A33" s="152" t="s">
        <v>151</v>
      </c>
      <c r="B33" s="152"/>
      <c r="J33" s="202"/>
    </row>
    <row r="34" spans="1:11">
      <c r="A34" s="150" t="s">
        <v>148</v>
      </c>
      <c r="B34" s="152">
        <v>2012</v>
      </c>
      <c r="D34" s="86">
        <v>900</v>
      </c>
      <c r="E34" s="86">
        <v>13400</v>
      </c>
      <c r="F34" s="86">
        <v>500</v>
      </c>
      <c r="G34" s="86">
        <v>4200</v>
      </c>
      <c r="H34" s="192">
        <f>SUM(C34:G34)</f>
        <v>19000</v>
      </c>
      <c r="I34" s="86">
        <v>29.8</v>
      </c>
      <c r="J34" s="193" t="s">
        <v>127</v>
      </c>
      <c r="K34" s="193" t="s">
        <v>88</v>
      </c>
    </row>
    <row r="35" spans="1:11">
      <c r="B35" s="152"/>
      <c r="J35" s="202"/>
    </row>
    <row r="36" spans="1:11">
      <c r="A36" s="150" t="s">
        <v>152</v>
      </c>
      <c r="B36" s="152">
        <v>2012</v>
      </c>
      <c r="D36" s="86">
        <v>900</v>
      </c>
      <c r="E36" s="86">
        <v>12900</v>
      </c>
      <c r="G36" s="86">
        <v>2400</v>
      </c>
      <c r="H36" s="192">
        <f>SUM(C36:G36)</f>
        <v>16200</v>
      </c>
      <c r="I36" s="86">
        <v>24.6</v>
      </c>
      <c r="J36" s="193" t="s">
        <v>127</v>
      </c>
      <c r="K36" s="193" t="s">
        <v>88</v>
      </c>
    </row>
    <row r="37" spans="1:11">
      <c r="B37" s="152"/>
      <c r="J37" s="202"/>
    </row>
    <row r="38" spans="1:11">
      <c r="A38" s="152" t="s">
        <v>153</v>
      </c>
      <c r="B38" s="152"/>
      <c r="J38" s="202"/>
    </row>
    <row r="39" spans="1:11">
      <c r="A39" s="150" t="s">
        <v>154</v>
      </c>
      <c r="B39" s="152">
        <v>2012</v>
      </c>
      <c r="D39" s="86">
        <v>800</v>
      </c>
      <c r="E39" s="86">
        <v>17800</v>
      </c>
      <c r="F39" s="86">
        <v>300</v>
      </c>
      <c r="G39" s="86">
        <v>5600</v>
      </c>
      <c r="H39" s="192">
        <f>SUM(C39:G39)</f>
        <v>24500</v>
      </c>
      <c r="I39" s="86">
        <v>24.7</v>
      </c>
      <c r="J39" s="193" t="s">
        <v>127</v>
      </c>
      <c r="K39" s="193" t="s">
        <v>53</v>
      </c>
    </row>
    <row r="40" spans="1:11">
      <c r="A40" s="150"/>
      <c r="B40" s="152"/>
    </row>
    <row r="41" spans="1:11">
      <c r="A41" s="152" t="s">
        <v>140</v>
      </c>
      <c r="B41" s="152"/>
    </row>
    <row r="42" spans="1:11">
      <c r="A42" s="152" t="s">
        <v>155</v>
      </c>
      <c r="B42" s="152">
        <v>2012</v>
      </c>
      <c r="D42" s="86">
        <v>500</v>
      </c>
      <c r="E42" s="86">
        <v>16900</v>
      </c>
      <c r="F42" s="86">
        <v>500</v>
      </c>
      <c r="G42" s="86">
        <v>6500</v>
      </c>
      <c r="H42" s="192">
        <f>SUM(C42:G42)</f>
        <v>24400</v>
      </c>
      <c r="I42" s="86">
        <v>24.5</v>
      </c>
      <c r="K42" s="193" t="s">
        <v>88</v>
      </c>
    </row>
    <row r="43" spans="1:11">
      <c r="A43" s="149" t="s">
        <v>156</v>
      </c>
      <c r="B43" s="189"/>
      <c r="C43" s="195"/>
      <c r="D43" s="195"/>
      <c r="E43" s="195"/>
      <c r="F43" s="195"/>
      <c r="G43" s="195"/>
      <c r="H43" s="190"/>
      <c r="I43" s="191"/>
      <c r="J43" s="189"/>
      <c r="K43" s="189"/>
    </row>
    <row r="44" spans="1:11">
      <c r="A44" s="196"/>
      <c r="B44" s="197"/>
      <c r="C44" s="198"/>
      <c r="D44" s="198"/>
      <c r="E44" s="198"/>
      <c r="F44" s="198"/>
      <c r="G44" s="198"/>
      <c r="H44" s="199"/>
      <c r="I44" s="200"/>
      <c r="J44" s="197"/>
      <c r="K44" s="197"/>
    </row>
    <row r="45" spans="1:11">
      <c r="A45" s="151" t="s">
        <v>42</v>
      </c>
      <c r="B45" s="181"/>
      <c r="C45" s="182">
        <f t="shared" ref="C45" si="0">SUM(C24:C28)</f>
        <v>0</v>
      </c>
      <c r="D45" s="182">
        <f>SUM(D24:D42)</f>
        <v>8000</v>
      </c>
      <c r="E45" s="182">
        <f t="shared" ref="E45:I45" si="1">SUM(E24:E42)</f>
        <v>92400</v>
      </c>
      <c r="F45" s="182">
        <f t="shared" si="1"/>
        <v>2200</v>
      </c>
      <c r="G45" s="182">
        <f t="shared" si="1"/>
        <v>30400</v>
      </c>
      <c r="H45" s="182">
        <f t="shared" si="1"/>
        <v>133000</v>
      </c>
      <c r="I45" s="183">
        <f t="shared" si="1"/>
        <v>153.79999999999998</v>
      </c>
      <c r="J45" s="181"/>
      <c r="K45" s="181"/>
    </row>
    <row r="46" spans="1:11">
      <c r="A46" s="184"/>
      <c r="B46" s="189"/>
      <c r="C46" s="195"/>
      <c r="D46" s="195"/>
      <c r="E46" s="195"/>
      <c r="F46" s="195"/>
      <c r="G46" s="195"/>
      <c r="H46" s="190"/>
      <c r="I46" s="191"/>
      <c r="J46" s="189"/>
      <c r="K46" s="189"/>
    </row>
    <row r="47" spans="1:11">
      <c r="A47" s="185" t="s">
        <v>43</v>
      </c>
      <c r="B47" s="189"/>
      <c r="C47" s="195"/>
      <c r="D47" s="195"/>
      <c r="E47" s="195"/>
      <c r="F47" s="195"/>
      <c r="G47" s="195"/>
      <c r="H47" s="190"/>
      <c r="I47" s="195"/>
      <c r="J47" s="189"/>
      <c r="K47" s="189"/>
    </row>
    <row r="48" spans="1:11">
      <c r="A48" s="179"/>
      <c r="B48" s="179"/>
      <c r="C48" s="179"/>
      <c r="D48" s="186"/>
      <c r="E48" s="179"/>
      <c r="F48" s="179"/>
      <c r="G48" s="179"/>
      <c r="H48" s="179"/>
      <c r="I48" s="179"/>
      <c r="J48" s="187"/>
      <c r="K48" s="188"/>
    </row>
  </sheetData>
  <phoneticPr fontId="0" type="noConversion"/>
  <pageMargins left="0.75" right="0.75" top="1" bottom="1" header="0.5" footer="0.5"/>
  <pageSetup paperSize="9" scale="55" orientation="portrait" r:id="rId1"/>
  <headerFooter alignWithMargins="0">
    <oddFooter>&amp;L&amp;D &amp;T&amp;C&amp;F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60" workbookViewId="0">
      <selection activeCell="M13" sqref="M13"/>
    </sheetView>
  </sheetViews>
  <sheetFormatPr defaultRowHeight="12.75"/>
  <cols>
    <col min="1" max="1" width="42.140625" style="86" customWidth="1"/>
    <col min="2" max="2" width="17" style="86" customWidth="1"/>
    <col min="3" max="4" width="9.140625" style="86"/>
    <col min="5" max="5" width="11.28515625" style="86" customWidth="1"/>
    <col min="6" max="6" width="9.140625" style="86"/>
    <col min="7" max="7" width="12" style="86" customWidth="1"/>
    <col min="8" max="8" width="10.140625" style="86" customWidth="1"/>
    <col min="9" max="9" width="14.5703125" style="86" customWidth="1"/>
    <col min="10" max="10" width="11" style="86" customWidth="1"/>
    <col min="11" max="11" width="13.7109375" style="86" customWidth="1"/>
  </cols>
  <sheetData>
    <row r="1" spans="1:11" ht="23.25">
      <c r="A1" s="153" t="s">
        <v>219</v>
      </c>
    </row>
    <row r="4" spans="1:11">
      <c r="A4" s="152" t="s">
        <v>29</v>
      </c>
      <c r="B4" s="152"/>
      <c r="D4" s="152" t="s">
        <v>30</v>
      </c>
    </row>
    <row r="5" spans="1:11" ht="13.5" thickBot="1">
      <c r="A5" s="87" t="s">
        <v>5</v>
      </c>
      <c r="B5" s="87"/>
    </row>
    <row r="6" spans="1:11" ht="13.5" thickBot="1">
      <c r="A6" s="87" t="s">
        <v>31</v>
      </c>
      <c r="B6" s="154" t="s">
        <v>3</v>
      </c>
      <c r="D6" s="86" t="s">
        <v>9</v>
      </c>
      <c r="F6" s="155">
        <v>0.18</v>
      </c>
    </row>
    <row r="7" spans="1:11">
      <c r="A7" s="156">
        <v>2013</v>
      </c>
      <c r="B7" s="155">
        <v>0</v>
      </c>
      <c r="D7" s="86" t="s">
        <v>10</v>
      </c>
      <c r="F7" s="155">
        <v>0.76</v>
      </c>
    </row>
    <row r="8" spans="1:11">
      <c r="A8" s="156">
        <v>2014</v>
      </c>
      <c r="B8" s="155">
        <v>0</v>
      </c>
      <c r="D8" s="86" t="s">
        <v>11</v>
      </c>
      <c r="F8" s="155">
        <v>0</v>
      </c>
    </row>
    <row r="9" spans="1:11">
      <c r="A9" s="156">
        <v>2015</v>
      </c>
      <c r="B9" s="155">
        <v>0</v>
      </c>
      <c r="D9" s="86" t="s">
        <v>14</v>
      </c>
      <c r="F9" s="155">
        <v>0.06</v>
      </c>
    </row>
    <row r="10" spans="1:11">
      <c r="A10" s="157" t="s">
        <v>71</v>
      </c>
      <c r="B10" s="155">
        <v>1</v>
      </c>
      <c r="F10" s="155"/>
    </row>
    <row r="11" spans="1:11">
      <c r="A11" s="156" t="s">
        <v>8</v>
      </c>
      <c r="B11" s="155">
        <v>0</v>
      </c>
      <c r="D11" s="152" t="s">
        <v>4</v>
      </c>
      <c r="F11" s="155">
        <f>SUM(F6:F10)</f>
        <v>1</v>
      </c>
    </row>
    <row r="12" spans="1:11" ht="13.5" thickBot="1">
      <c r="A12" s="158" t="s">
        <v>14</v>
      </c>
      <c r="B12" s="159">
        <v>0</v>
      </c>
    </row>
    <row r="13" spans="1:11">
      <c r="A13" s="160" t="s">
        <v>4</v>
      </c>
      <c r="B13" s="161">
        <f>SUM(B7:B12)</f>
        <v>1</v>
      </c>
    </row>
    <row r="15" spans="1:11" ht="13.5" thickBot="1">
      <c r="A15" s="87" t="s">
        <v>32</v>
      </c>
      <c r="B15" s="162"/>
      <c r="C15" s="162"/>
      <c r="D15" s="162"/>
      <c r="E15" s="162"/>
      <c r="F15" s="162"/>
      <c r="G15" s="162"/>
      <c r="H15" s="162"/>
      <c r="I15" s="163"/>
      <c r="J15" s="164"/>
      <c r="K15" s="164"/>
    </row>
    <row r="16" spans="1:11" ht="23.25">
      <c r="A16" s="165" t="s">
        <v>138</v>
      </c>
      <c r="B16" s="166"/>
      <c r="C16" s="166"/>
      <c r="D16" s="166"/>
      <c r="E16" s="166"/>
      <c r="F16" s="166"/>
      <c r="G16" s="166"/>
      <c r="H16" s="167"/>
      <c r="I16" s="168"/>
      <c r="J16" s="168"/>
      <c r="K16" s="169"/>
    </row>
    <row r="17" spans="1:11">
      <c r="A17" s="170" t="s">
        <v>72</v>
      </c>
      <c r="B17" s="171"/>
      <c r="C17" s="171"/>
      <c r="D17" s="171"/>
      <c r="E17" s="171"/>
      <c r="F17" s="171"/>
      <c r="G17" s="171"/>
      <c r="H17" s="172"/>
      <c r="I17" s="173"/>
      <c r="J17" s="173"/>
      <c r="K17" s="88"/>
    </row>
    <row r="18" spans="1:11">
      <c r="A18" s="152"/>
      <c r="B18" s="171"/>
      <c r="C18" s="171"/>
      <c r="D18" s="171" t="s">
        <v>33</v>
      </c>
      <c r="E18" s="171"/>
      <c r="F18" s="171"/>
      <c r="G18" s="171"/>
      <c r="H18" s="172"/>
      <c r="I18" s="173" t="s">
        <v>15</v>
      </c>
      <c r="J18" s="173"/>
      <c r="K18" s="88"/>
    </row>
    <row r="19" spans="1:11">
      <c r="A19" s="174" t="s">
        <v>34</v>
      </c>
      <c r="B19" s="173" t="s">
        <v>35</v>
      </c>
      <c r="C19" s="88"/>
      <c r="D19" s="89"/>
      <c r="E19" s="88"/>
      <c r="F19" s="88"/>
      <c r="G19" s="88"/>
      <c r="H19" s="88" t="s">
        <v>15</v>
      </c>
      <c r="I19" s="175" t="s">
        <v>36</v>
      </c>
      <c r="J19" s="173" t="s">
        <v>37</v>
      </c>
      <c r="K19" s="173"/>
    </row>
    <row r="20" spans="1:11">
      <c r="A20" s="176" t="s">
        <v>143</v>
      </c>
      <c r="B20" s="177" t="s">
        <v>39</v>
      </c>
      <c r="C20" s="177" t="s">
        <v>8</v>
      </c>
      <c r="D20" s="177" t="s">
        <v>9</v>
      </c>
      <c r="E20" s="177" t="s">
        <v>10</v>
      </c>
      <c r="F20" s="177" t="s">
        <v>11</v>
      </c>
      <c r="G20" s="177" t="s">
        <v>12</v>
      </c>
      <c r="H20" s="177" t="s">
        <v>4</v>
      </c>
      <c r="I20" s="178" t="s">
        <v>73</v>
      </c>
      <c r="J20" s="177" t="s">
        <v>40</v>
      </c>
      <c r="K20" s="177" t="s">
        <v>41</v>
      </c>
    </row>
    <row r="21" spans="1:11">
      <c r="A21" s="151" t="s">
        <v>15</v>
      </c>
      <c r="B21" s="189"/>
      <c r="C21" s="190"/>
      <c r="D21" s="190"/>
      <c r="E21" s="190"/>
      <c r="F21" s="190"/>
      <c r="G21" s="190"/>
      <c r="H21" s="190"/>
      <c r="I21" s="191"/>
      <c r="J21" s="189"/>
      <c r="K21" s="189"/>
    </row>
    <row r="22" spans="1:11">
      <c r="K22" s="189"/>
    </row>
    <row r="23" spans="1:11">
      <c r="A23" s="152" t="s">
        <v>170</v>
      </c>
      <c r="K23" s="189"/>
    </row>
    <row r="24" spans="1:11">
      <c r="A24" s="86" t="s">
        <v>171</v>
      </c>
      <c r="B24" s="150" t="s">
        <v>15</v>
      </c>
      <c r="C24" s="207">
        <v>2407</v>
      </c>
      <c r="D24" s="207">
        <v>10096</v>
      </c>
      <c r="E24" s="207">
        <v>450</v>
      </c>
      <c r="F24" s="207">
        <v>5000</v>
      </c>
      <c r="G24" s="207">
        <f>SUM(C24:F24)</f>
        <v>17953</v>
      </c>
      <c r="H24" s="216">
        <v>33.1</v>
      </c>
      <c r="I24" s="216">
        <v>33.1</v>
      </c>
      <c r="J24" s="202" t="s">
        <v>15</v>
      </c>
      <c r="K24" s="193" t="s">
        <v>53</v>
      </c>
    </row>
    <row r="25" spans="1:11">
      <c r="A25" s="149" t="s">
        <v>15</v>
      </c>
      <c r="B25" s="189" t="s">
        <v>15</v>
      </c>
      <c r="C25" s="190" t="s">
        <v>15</v>
      </c>
      <c r="D25" s="190" t="s">
        <v>15</v>
      </c>
      <c r="E25" s="190" t="s">
        <v>15</v>
      </c>
      <c r="F25" s="190" t="s">
        <v>15</v>
      </c>
      <c r="G25" s="190" t="s">
        <v>15</v>
      </c>
      <c r="H25" s="190" t="s">
        <v>15</v>
      </c>
      <c r="I25" s="191" t="s">
        <v>15</v>
      </c>
      <c r="J25" s="189"/>
      <c r="K25" s="212" t="s">
        <v>15</v>
      </c>
    </row>
    <row r="26" spans="1:11">
      <c r="A26" s="196"/>
      <c r="B26" s="197"/>
      <c r="C26" s="198"/>
      <c r="D26" s="198"/>
      <c r="E26" s="198"/>
      <c r="F26" s="198"/>
      <c r="G26" s="198"/>
      <c r="H26" s="199"/>
      <c r="I26" s="200"/>
      <c r="J26" s="197"/>
      <c r="K26" s="197"/>
    </row>
    <row r="27" spans="1:11">
      <c r="A27" s="151" t="s">
        <v>220</v>
      </c>
      <c r="B27" s="181"/>
      <c r="C27" s="182">
        <f>+C24</f>
        <v>2407</v>
      </c>
      <c r="D27" s="182">
        <f t="shared" ref="D27:H27" si="0">+D24</f>
        <v>10096</v>
      </c>
      <c r="E27" s="182">
        <f t="shared" si="0"/>
        <v>450</v>
      </c>
      <c r="F27" s="182">
        <f t="shared" si="0"/>
        <v>5000</v>
      </c>
      <c r="G27" s="182">
        <f t="shared" si="0"/>
        <v>17953</v>
      </c>
      <c r="H27" s="183">
        <f t="shared" si="0"/>
        <v>33.1</v>
      </c>
      <c r="I27" s="183">
        <f>+I24</f>
        <v>33.1</v>
      </c>
      <c r="J27" s="181"/>
      <c r="K27" s="181"/>
    </row>
    <row r="28" spans="1:11">
      <c r="A28" s="184"/>
      <c r="B28" s="189"/>
      <c r="C28" s="195"/>
      <c r="D28" s="195"/>
      <c r="E28" s="195"/>
      <c r="F28" s="195"/>
      <c r="G28" s="195"/>
      <c r="H28" s="190"/>
      <c r="I28" s="191"/>
      <c r="J28" s="189"/>
      <c r="K28" s="189"/>
    </row>
    <row r="29" spans="1:11">
      <c r="A29" s="185" t="s">
        <v>43</v>
      </c>
      <c r="B29" s="189"/>
      <c r="C29" s="195"/>
      <c r="D29" s="195"/>
      <c r="E29" s="195"/>
      <c r="F29" s="195"/>
      <c r="G29" s="195"/>
      <c r="H29" s="190"/>
      <c r="I29" s="195"/>
      <c r="J29" s="189"/>
      <c r="K29" s="189"/>
    </row>
    <row r="30" spans="1:11">
      <c r="A30" s="179"/>
      <c r="B30" s="179"/>
      <c r="C30" s="179"/>
      <c r="D30" s="186"/>
      <c r="E30" s="179"/>
      <c r="F30" s="179"/>
      <c r="G30" s="179"/>
      <c r="H30" s="179"/>
      <c r="I30" s="179"/>
      <c r="J30" s="187"/>
      <c r="K30" s="188"/>
    </row>
  </sheetData>
  <pageMargins left="0.75" right="0.75" top="1" bottom="1" header="0.5" footer="0.5"/>
  <pageSetup paperSize="9" scale="55" orientation="portrait" r:id="rId1"/>
  <headerFooter alignWithMargins="0">
    <oddFooter>&amp;L&amp;D &amp;T&amp;C&amp;F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N91"/>
  <sheetViews>
    <sheetView topLeftCell="B4" zoomScale="75" zoomScaleNormal="75" workbookViewId="0">
      <selection activeCell="N20" sqref="N20"/>
    </sheetView>
  </sheetViews>
  <sheetFormatPr defaultRowHeight="12.75"/>
  <cols>
    <col min="1" max="1" width="50.85546875" customWidth="1"/>
    <col min="2" max="2" width="13.85546875" customWidth="1"/>
    <col min="3" max="3" width="10.85546875" customWidth="1"/>
    <col min="4" max="4" width="12.140625" customWidth="1"/>
    <col min="5" max="6" width="11.7109375" customWidth="1"/>
    <col min="7" max="7" width="9.85546875" bestFit="1" customWidth="1"/>
    <col min="8" max="8" width="10.85546875" customWidth="1"/>
    <col min="9" max="9" width="15.7109375" customWidth="1"/>
    <col min="10" max="10" width="11.85546875" customWidth="1"/>
  </cols>
  <sheetData>
    <row r="1" spans="1:11" ht="15.75">
      <c r="A1" s="222" t="s">
        <v>74</v>
      </c>
      <c r="B1" s="179"/>
      <c r="C1" s="179"/>
      <c r="D1" s="179"/>
      <c r="E1" s="179"/>
      <c r="F1" s="179"/>
      <c r="G1" s="179"/>
      <c r="H1" s="88"/>
      <c r="I1" s="179"/>
      <c r="J1" s="179"/>
    </row>
    <row r="2" spans="1:11">
      <c r="A2" s="179"/>
      <c r="B2" s="88"/>
      <c r="C2" s="88"/>
      <c r="D2" s="88"/>
      <c r="E2" s="88"/>
      <c r="F2" s="88"/>
      <c r="G2" s="88"/>
      <c r="H2" s="172" t="s">
        <v>17</v>
      </c>
      <c r="I2" s="172" t="s">
        <v>17</v>
      </c>
      <c r="J2" s="173"/>
    </row>
    <row r="3" spans="1:11">
      <c r="A3" s="174" t="s">
        <v>20</v>
      </c>
      <c r="B3" s="88" t="s">
        <v>21</v>
      </c>
      <c r="C3" s="88"/>
      <c r="D3" s="88"/>
      <c r="E3" s="88"/>
      <c r="F3" s="88"/>
      <c r="G3" s="88"/>
      <c r="H3" s="172" t="s">
        <v>22</v>
      </c>
      <c r="I3" s="173" t="s">
        <v>23</v>
      </c>
      <c r="J3" s="173"/>
    </row>
    <row r="4" spans="1:11">
      <c r="A4" s="174" t="s">
        <v>24</v>
      </c>
      <c r="B4" s="173" t="s">
        <v>25</v>
      </c>
      <c r="C4" s="173" t="s">
        <v>9</v>
      </c>
      <c r="D4" s="173" t="s">
        <v>10</v>
      </c>
      <c r="E4" s="173" t="s">
        <v>11</v>
      </c>
      <c r="F4" s="173" t="s">
        <v>12</v>
      </c>
      <c r="G4" s="173" t="s">
        <v>4</v>
      </c>
      <c r="H4" s="172" t="s">
        <v>13</v>
      </c>
      <c r="I4" s="223" t="s">
        <v>18</v>
      </c>
      <c r="J4" s="223"/>
    </row>
    <row r="5" spans="1:11" ht="14.25">
      <c r="A5" s="224"/>
      <c r="B5" s="225"/>
      <c r="C5" s="226"/>
      <c r="D5" s="226"/>
      <c r="E5" s="226"/>
      <c r="F5" s="226"/>
      <c r="G5" s="226"/>
      <c r="H5" s="227" t="s">
        <v>45</v>
      </c>
      <c r="I5" s="227" t="s">
        <v>7</v>
      </c>
      <c r="J5" s="227" t="s">
        <v>46</v>
      </c>
    </row>
    <row r="6" spans="1:11">
      <c r="A6" s="205" t="s">
        <v>186</v>
      </c>
      <c r="B6" s="228"/>
      <c r="C6" s="229"/>
      <c r="D6" s="229"/>
      <c r="E6" s="229"/>
      <c r="F6" s="229"/>
      <c r="G6" s="229"/>
      <c r="H6" s="229"/>
      <c r="I6" s="230"/>
      <c r="J6" s="230"/>
    </row>
    <row r="7" spans="1:11">
      <c r="A7" s="231"/>
      <c r="B7" s="228"/>
      <c r="C7" s="229"/>
      <c r="D7" s="229"/>
      <c r="E7" s="229"/>
      <c r="F7" s="229"/>
      <c r="G7" s="229"/>
      <c r="H7" s="229"/>
      <c r="I7" s="230"/>
      <c r="J7" s="230"/>
    </row>
    <row r="8" spans="1:11">
      <c r="A8" s="152" t="s">
        <v>133</v>
      </c>
      <c r="B8" s="232"/>
      <c r="C8" s="86"/>
      <c r="D8" s="207"/>
      <c r="E8" s="207"/>
      <c r="F8" s="207"/>
      <c r="G8" s="207"/>
      <c r="H8" s="207"/>
      <c r="I8" s="86"/>
      <c r="J8" s="86"/>
      <c r="K8" s="147"/>
    </row>
    <row r="9" spans="1:11">
      <c r="A9" s="86" t="s">
        <v>134</v>
      </c>
      <c r="B9" s="232"/>
      <c r="C9" s="86"/>
      <c r="D9" s="207">
        <v>8186</v>
      </c>
      <c r="E9" s="207">
        <v>960</v>
      </c>
      <c r="F9" s="207">
        <v>3750</v>
      </c>
      <c r="G9" s="207">
        <f>+F9+E9+D9</f>
        <v>12896</v>
      </c>
      <c r="H9" s="86">
        <v>22</v>
      </c>
      <c r="I9" s="86">
        <v>21</v>
      </c>
      <c r="J9" s="193" t="s">
        <v>88</v>
      </c>
    </row>
    <row r="10" spans="1:11">
      <c r="A10" s="86" t="s">
        <v>135</v>
      </c>
      <c r="B10" s="232"/>
      <c r="C10" s="86"/>
      <c r="D10" s="207">
        <v>6713</v>
      </c>
      <c r="E10" s="207">
        <v>880</v>
      </c>
      <c r="F10" s="207">
        <v>2925</v>
      </c>
      <c r="G10" s="207">
        <f t="shared" ref="G10:G13" si="0">+F10+E10+D10</f>
        <v>10518</v>
      </c>
      <c r="H10" s="86">
        <v>18</v>
      </c>
      <c r="I10" s="86">
        <v>17</v>
      </c>
      <c r="J10" s="193" t="s">
        <v>88</v>
      </c>
    </row>
    <row r="11" spans="1:11">
      <c r="A11" s="150"/>
      <c r="B11" s="232"/>
      <c r="C11" s="86"/>
      <c r="D11" s="207"/>
      <c r="E11" s="207"/>
      <c r="F11" s="207"/>
      <c r="G11" s="207"/>
      <c r="H11" s="86"/>
      <c r="I11" s="86"/>
      <c r="J11" s="193"/>
    </row>
    <row r="12" spans="1:11">
      <c r="A12" s="152" t="s">
        <v>136</v>
      </c>
      <c r="B12" s="232"/>
      <c r="C12" s="86"/>
      <c r="D12" s="207"/>
      <c r="E12" s="207"/>
      <c r="F12" s="207"/>
      <c r="G12" s="207"/>
      <c r="H12" s="207"/>
      <c r="I12" s="86"/>
      <c r="J12" s="86"/>
      <c r="K12" s="147"/>
    </row>
    <row r="13" spans="1:11">
      <c r="A13" s="86" t="s">
        <v>137</v>
      </c>
      <c r="B13" s="232"/>
      <c r="C13" s="86"/>
      <c r="D13" s="207">
        <v>5056</v>
      </c>
      <c r="E13" s="207"/>
      <c r="F13" s="207"/>
      <c r="G13" s="207">
        <f t="shared" si="0"/>
        <v>5056</v>
      </c>
      <c r="H13" s="216">
        <v>8.5</v>
      </c>
      <c r="I13" s="86">
        <v>8.1</v>
      </c>
      <c r="J13" s="202" t="s">
        <v>53</v>
      </c>
    </row>
    <row r="14" spans="1:11">
      <c r="A14" s="233"/>
      <c r="B14" s="225"/>
      <c r="C14" s="226"/>
      <c r="D14" s="234"/>
      <c r="E14" s="234"/>
      <c r="F14" s="234"/>
      <c r="G14" s="234"/>
      <c r="H14" s="226"/>
      <c r="I14" s="235"/>
      <c r="J14" s="235"/>
    </row>
    <row r="15" spans="1:11">
      <c r="A15" s="205" t="s">
        <v>66</v>
      </c>
      <c r="B15" s="181">
        <f>SUM(B6:B14)</f>
        <v>0</v>
      </c>
      <c r="C15" s="181">
        <f t="shared" ref="C15:I15" si="1">SUM(C6:C14)</f>
        <v>0</v>
      </c>
      <c r="D15" s="236">
        <f t="shared" si="1"/>
        <v>19955</v>
      </c>
      <c r="E15" s="236">
        <f t="shared" si="1"/>
        <v>1840</v>
      </c>
      <c r="F15" s="236">
        <f t="shared" si="1"/>
        <v>6675</v>
      </c>
      <c r="G15" s="236">
        <f t="shared" si="1"/>
        <v>28470</v>
      </c>
      <c r="H15" s="181">
        <f t="shared" si="1"/>
        <v>48.5</v>
      </c>
      <c r="I15" s="181">
        <f t="shared" si="1"/>
        <v>46.1</v>
      </c>
      <c r="J15" s="230"/>
    </row>
    <row r="16" spans="1:11">
      <c r="A16" s="231"/>
      <c r="B16" s="228"/>
      <c r="C16" s="229"/>
      <c r="D16" s="229"/>
      <c r="E16" s="229"/>
      <c r="F16" s="229"/>
      <c r="G16" s="229"/>
      <c r="H16" s="229"/>
      <c r="I16" s="230"/>
      <c r="J16" s="230"/>
    </row>
    <row r="17" spans="1:10">
      <c r="A17" s="213" t="s">
        <v>61</v>
      </c>
      <c r="B17" s="214"/>
      <c r="C17" s="215"/>
      <c r="D17" s="215"/>
      <c r="E17" s="215"/>
      <c r="F17" s="215"/>
      <c r="G17" s="180"/>
      <c r="H17" s="214"/>
      <c r="I17" s="214"/>
      <c r="J17" s="214"/>
    </row>
    <row r="18" spans="1:10">
      <c r="A18" s="213" t="s">
        <v>142</v>
      </c>
      <c r="B18" s="214"/>
      <c r="C18" s="215"/>
      <c r="D18" s="215"/>
      <c r="E18" s="215"/>
      <c r="F18" s="215"/>
      <c r="G18" s="180"/>
      <c r="H18" s="214"/>
      <c r="I18" s="214"/>
      <c r="J18" s="214"/>
    </row>
    <row r="19" spans="1:10">
      <c r="A19" s="213" t="s">
        <v>149</v>
      </c>
      <c r="B19" s="214"/>
      <c r="C19" s="215"/>
      <c r="D19" s="215"/>
      <c r="E19" s="215"/>
      <c r="F19" s="215"/>
      <c r="G19" s="180"/>
      <c r="H19" s="214"/>
      <c r="I19" s="214"/>
      <c r="J19" s="214"/>
    </row>
    <row r="20" spans="1:10">
      <c r="A20" s="150" t="s">
        <v>166</v>
      </c>
      <c r="B20" s="150" t="s">
        <v>15</v>
      </c>
      <c r="C20" s="207">
        <v>800</v>
      </c>
      <c r="D20" s="207">
        <v>11400</v>
      </c>
      <c r="E20" s="207">
        <v>200</v>
      </c>
      <c r="F20" s="207">
        <v>4600</v>
      </c>
      <c r="G20" s="207">
        <f>SUM(C20:F20)</f>
        <v>17000</v>
      </c>
      <c r="H20" s="216">
        <v>19.2</v>
      </c>
      <c r="I20" s="216">
        <v>19.2</v>
      </c>
      <c r="J20" s="202" t="s">
        <v>53</v>
      </c>
    </row>
    <row r="21" spans="1:10">
      <c r="A21" s="150"/>
      <c r="B21" s="150"/>
      <c r="C21" s="207"/>
      <c r="D21" s="207"/>
      <c r="E21" s="207"/>
      <c r="F21" s="207"/>
      <c r="G21" s="207"/>
      <c r="H21" s="216"/>
      <c r="I21" s="216"/>
      <c r="J21" s="202"/>
    </row>
    <row r="22" spans="1:10">
      <c r="A22" s="152" t="s">
        <v>151</v>
      </c>
      <c r="B22" s="150"/>
      <c r="C22" s="207"/>
      <c r="D22" s="207"/>
      <c r="E22" s="207"/>
      <c r="F22" s="207"/>
      <c r="G22" s="207"/>
      <c r="H22" s="216"/>
      <c r="I22" s="216"/>
      <c r="J22" s="202"/>
    </row>
    <row r="23" spans="1:10">
      <c r="A23" s="150" t="s">
        <v>180</v>
      </c>
      <c r="B23" s="150" t="s">
        <v>15</v>
      </c>
      <c r="C23" s="207">
        <v>900</v>
      </c>
      <c r="D23" s="207">
        <v>13400</v>
      </c>
      <c r="E23" s="207">
        <v>500</v>
      </c>
      <c r="F23" s="207">
        <v>4200</v>
      </c>
      <c r="G23" s="207">
        <f t="shared" ref="G23:G27" si="2">SUM(C23:F23)</f>
        <v>19000</v>
      </c>
      <c r="H23" s="216">
        <v>29.8</v>
      </c>
      <c r="I23" s="216">
        <v>29.8</v>
      </c>
      <c r="J23" s="202" t="s">
        <v>88</v>
      </c>
    </row>
    <row r="24" spans="1:10">
      <c r="A24" s="150" t="s">
        <v>181</v>
      </c>
      <c r="B24" s="150" t="s">
        <v>15</v>
      </c>
      <c r="C24" s="207">
        <v>900</v>
      </c>
      <c r="D24" s="207">
        <v>12900</v>
      </c>
      <c r="E24" s="207"/>
      <c r="F24" s="207">
        <v>2400</v>
      </c>
      <c r="G24" s="207">
        <f t="shared" si="2"/>
        <v>16200</v>
      </c>
      <c r="H24" s="216">
        <v>24.6</v>
      </c>
      <c r="I24" s="216">
        <v>24.6</v>
      </c>
      <c r="J24" s="202" t="s">
        <v>88</v>
      </c>
    </row>
    <row r="25" spans="1:10">
      <c r="A25" s="150"/>
      <c r="B25" s="150"/>
      <c r="C25" s="207"/>
      <c r="D25" s="207"/>
      <c r="E25" s="207"/>
      <c r="F25" s="207"/>
      <c r="G25" s="207"/>
      <c r="H25" s="216"/>
      <c r="I25" s="216"/>
      <c r="J25" s="202"/>
    </row>
    <row r="26" spans="1:10">
      <c r="A26" s="152" t="s">
        <v>153</v>
      </c>
      <c r="B26" s="150"/>
      <c r="C26" s="207"/>
      <c r="D26" s="207"/>
      <c r="E26" s="207"/>
      <c r="F26" s="207"/>
      <c r="G26" s="207"/>
      <c r="H26" s="216"/>
      <c r="I26" s="216"/>
      <c r="J26" s="202"/>
    </row>
    <row r="27" spans="1:10">
      <c r="A27" s="150" t="s">
        <v>182</v>
      </c>
      <c r="B27" s="150" t="s">
        <v>15</v>
      </c>
      <c r="C27" s="207">
        <v>800</v>
      </c>
      <c r="D27" s="207">
        <v>17800</v>
      </c>
      <c r="E27" s="207">
        <v>300</v>
      </c>
      <c r="F27" s="207">
        <v>5600</v>
      </c>
      <c r="G27" s="207">
        <f t="shared" si="2"/>
        <v>24500</v>
      </c>
      <c r="H27" s="216">
        <v>24.7</v>
      </c>
      <c r="I27" s="216">
        <v>24.7</v>
      </c>
      <c r="J27" s="202" t="s">
        <v>53</v>
      </c>
    </row>
    <row r="28" spans="1:10">
      <c r="A28" s="150"/>
      <c r="B28" s="150"/>
      <c r="C28" s="207"/>
      <c r="D28" s="207"/>
      <c r="E28" s="207"/>
      <c r="F28" s="207"/>
      <c r="G28" s="207"/>
      <c r="H28" s="216"/>
      <c r="I28" s="216"/>
      <c r="J28" s="202"/>
    </row>
    <row r="29" spans="1:10">
      <c r="A29" s="152" t="s">
        <v>169</v>
      </c>
      <c r="B29" s="150"/>
      <c r="C29" s="207"/>
      <c r="D29" s="207"/>
      <c r="E29" s="207"/>
      <c r="F29" s="207"/>
      <c r="G29" s="207"/>
      <c r="H29" s="216"/>
      <c r="I29" s="216"/>
      <c r="J29" s="202"/>
    </row>
    <row r="30" spans="1:10">
      <c r="A30" s="150" t="s">
        <v>155</v>
      </c>
      <c r="B30" s="150"/>
      <c r="C30" s="207"/>
      <c r="D30" s="207"/>
      <c r="E30" s="207"/>
      <c r="F30" s="207"/>
      <c r="G30" s="207"/>
      <c r="H30" s="216"/>
      <c r="I30" s="216"/>
      <c r="J30" s="202"/>
    </row>
    <row r="31" spans="1:10">
      <c r="A31" s="150" t="s">
        <v>156</v>
      </c>
      <c r="B31" s="150" t="s">
        <v>15</v>
      </c>
      <c r="C31" s="207">
        <v>500</v>
      </c>
      <c r="D31" s="207">
        <v>16900</v>
      </c>
      <c r="E31" s="207">
        <v>500</v>
      </c>
      <c r="F31" s="207">
        <v>6700</v>
      </c>
      <c r="G31" s="207">
        <f>SUM(C31:F31)</f>
        <v>24600</v>
      </c>
      <c r="H31" s="216">
        <v>24.5</v>
      </c>
      <c r="I31" s="216">
        <v>24.5</v>
      </c>
      <c r="J31" s="202" t="s">
        <v>88</v>
      </c>
    </row>
    <row r="32" spans="1:10">
      <c r="A32" s="214"/>
      <c r="B32" s="214"/>
      <c r="C32" s="215"/>
      <c r="D32" s="215"/>
      <c r="E32" s="215"/>
      <c r="F32" s="215"/>
      <c r="G32" s="180"/>
      <c r="H32" s="214"/>
      <c r="I32" s="214"/>
      <c r="J32" s="217"/>
    </row>
    <row r="33" spans="1:66">
      <c r="A33" s="237" t="s">
        <v>65</v>
      </c>
      <c r="B33" s="237" t="s">
        <v>15</v>
      </c>
      <c r="C33" s="238">
        <f>SUM(C20:C31)</f>
        <v>3900</v>
      </c>
      <c r="D33" s="238">
        <f t="shared" ref="D33:I33" si="3">SUM(D20:D31)</f>
        <v>72400</v>
      </c>
      <c r="E33" s="238">
        <f t="shared" si="3"/>
        <v>1500</v>
      </c>
      <c r="F33" s="238">
        <f t="shared" si="3"/>
        <v>23500</v>
      </c>
      <c r="G33" s="238">
        <f t="shared" si="3"/>
        <v>101300</v>
      </c>
      <c r="H33" s="239">
        <f t="shared" si="3"/>
        <v>122.8</v>
      </c>
      <c r="I33" s="239">
        <f t="shared" si="3"/>
        <v>122.8</v>
      </c>
      <c r="J33" s="237"/>
    </row>
    <row r="34" spans="1:66">
      <c r="A34" s="152"/>
      <c r="B34" s="152"/>
      <c r="C34" s="152"/>
      <c r="D34" s="152"/>
      <c r="E34" s="152"/>
      <c r="F34" s="152"/>
      <c r="G34" s="152"/>
      <c r="H34" s="152"/>
      <c r="I34" s="152"/>
      <c r="J34" s="152"/>
    </row>
    <row r="35" spans="1:66">
      <c r="A35" s="213" t="s">
        <v>69</v>
      </c>
      <c r="B35" s="214"/>
      <c r="C35" s="215"/>
      <c r="D35" s="215"/>
      <c r="E35" s="215"/>
      <c r="F35" s="215"/>
      <c r="G35" s="180"/>
      <c r="H35" s="214"/>
      <c r="I35" s="214"/>
      <c r="J35" s="214"/>
    </row>
    <row r="36" spans="1:66">
      <c r="A36" s="152" t="s">
        <v>170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66">
      <c r="A37" s="86" t="s">
        <v>171</v>
      </c>
      <c r="B37" s="150" t="s">
        <v>15</v>
      </c>
      <c r="C37" s="86">
        <v>2407</v>
      </c>
      <c r="D37" s="86">
        <v>10096</v>
      </c>
      <c r="E37" s="86">
        <v>450</v>
      </c>
      <c r="F37" s="86">
        <v>5000</v>
      </c>
      <c r="G37" s="86">
        <f>SUM(C37:F37)</f>
        <v>17953</v>
      </c>
      <c r="H37" s="216">
        <v>33.1</v>
      </c>
      <c r="I37" s="216">
        <v>33.1</v>
      </c>
      <c r="J37" s="202" t="s">
        <v>53</v>
      </c>
    </row>
    <row r="38" spans="1:66" ht="13.5" thickBot="1">
      <c r="A38" s="214"/>
      <c r="B38" s="214"/>
      <c r="C38" s="215"/>
      <c r="D38" s="215"/>
      <c r="E38" s="215"/>
      <c r="F38" s="215"/>
      <c r="G38" s="180"/>
      <c r="H38" s="214"/>
      <c r="I38" s="214"/>
      <c r="J38" s="21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66">
      <c r="A39" s="218" t="s">
        <v>183</v>
      </c>
      <c r="B39" s="218" t="s">
        <v>15</v>
      </c>
      <c r="C39" s="219">
        <f t="shared" ref="C39:I39" si="4">SUM(C37:C37)</f>
        <v>2407</v>
      </c>
      <c r="D39" s="219">
        <f t="shared" si="4"/>
        <v>10096</v>
      </c>
      <c r="E39" s="219">
        <f t="shared" si="4"/>
        <v>450</v>
      </c>
      <c r="F39" s="219">
        <f t="shared" si="4"/>
        <v>5000</v>
      </c>
      <c r="G39" s="219">
        <f t="shared" si="4"/>
        <v>17953</v>
      </c>
      <c r="H39" s="218">
        <f t="shared" si="4"/>
        <v>33.1</v>
      </c>
      <c r="I39" s="218">
        <f t="shared" si="4"/>
        <v>33.1</v>
      </c>
      <c r="J39" s="15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66">
      <c r="A40" s="151"/>
      <c r="B40" s="151"/>
      <c r="C40" s="148"/>
      <c r="D40" s="148"/>
      <c r="E40" s="148"/>
      <c r="F40" s="148"/>
      <c r="G40" s="148"/>
      <c r="H40" s="151"/>
      <c r="I40" s="151"/>
      <c r="J40" s="15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66">
      <c r="A41" s="151" t="s">
        <v>44</v>
      </c>
      <c r="B41" s="151" t="s">
        <v>15</v>
      </c>
      <c r="C41" s="148">
        <f>+C15+C33+C39</f>
        <v>6307</v>
      </c>
      <c r="D41" s="148">
        <f t="shared" ref="D41:H41" si="5">+D15+D33+D39</f>
        <v>102451</v>
      </c>
      <c r="E41" s="148">
        <f t="shared" si="5"/>
        <v>3790</v>
      </c>
      <c r="F41" s="148">
        <f t="shared" si="5"/>
        <v>35175</v>
      </c>
      <c r="G41" s="148">
        <f t="shared" si="5"/>
        <v>147723</v>
      </c>
      <c r="H41" s="220">
        <f t="shared" si="5"/>
        <v>204.4</v>
      </c>
      <c r="I41" s="220">
        <f>+I15+I33+I39</f>
        <v>202</v>
      </c>
      <c r="J41" s="15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66" s="203" customFormat="1">
      <c r="A42" s="151"/>
      <c r="B42" s="151"/>
      <c r="C42" s="148"/>
      <c r="D42" s="148"/>
      <c r="E42" s="148"/>
      <c r="F42" s="148"/>
      <c r="G42" s="148"/>
      <c r="H42" s="151"/>
      <c r="I42" s="240"/>
      <c r="J42" s="15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66" s="203" customFormat="1">
      <c r="A43" s="151"/>
      <c r="B43" s="151"/>
      <c r="C43" s="148"/>
      <c r="D43" s="148"/>
      <c r="E43" s="148"/>
      <c r="F43" s="148"/>
      <c r="G43" s="148"/>
      <c r="H43" s="151"/>
      <c r="I43" s="240"/>
      <c r="J43" s="15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66" s="203" customFormat="1">
      <c r="A44" s="179"/>
      <c r="B44" s="181" t="s">
        <v>184</v>
      </c>
      <c r="C44" s="181"/>
      <c r="D44" s="181" t="s">
        <v>184</v>
      </c>
      <c r="E44" s="181"/>
      <c r="F44" s="181" t="s">
        <v>184</v>
      </c>
      <c r="G44" s="148"/>
      <c r="H44" s="151"/>
      <c r="I44" s="240"/>
      <c r="J44" s="15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1:66" s="203" customFormat="1">
      <c r="A45" s="179"/>
      <c r="B45" s="90" t="s">
        <v>176</v>
      </c>
      <c r="C45" s="90"/>
      <c r="D45" s="90" t="s">
        <v>3</v>
      </c>
      <c r="E45" s="90"/>
      <c r="F45" s="90" t="s">
        <v>138</v>
      </c>
      <c r="G45" s="86"/>
      <c r="H45" s="241" t="s">
        <v>4</v>
      </c>
      <c r="I45" s="240"/>
      <c r="J45" s="15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1:66">
      <c r="A46" s="242" t="s">
        <v>185</v>
      </c>
      <c r="B46" s="192">
        <v>494</v>
      </c>
      <c r="C46" s="192"/>
      <c r="D46" s="192">
        <v>1173</v>
      </c>
      <c r="E46" s="192"/>
      <c r="F46" s="192">
        <v>359</v>
      </c>
      <c r="G46" s="207"/>
      <c r="H46" s="180">
        <f>+B46+D46+F46</f>
        <v>2026</v>
      </c>
      <c r="I46" s="179"/>
      <c r="J46" s="179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66">
      <c r="A47" s="242" t="s">
        <v>75</v>
      </c>
      <c r="B47" s="221">
        <v>0.69</v>
      </c>
      <c r="C47" s="221"/>
      <c r="D47" s="221">
        <v>0.88</v>
      </c>
      <c r="E47" s="221"/>
      <c r="F47" s="221">
        <v>0.41</v>
      </c>
      <c r="G47" s="86"/>
      <c r="H47" s="221">
        <v>0.76</v>
      </c>
      <c r="I47" s="179"/>
      <c r="J47" s="17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66" ht="14.25">
      <c r="A48" s="243" t="s">
        <v>26</v>
      </c>
      <c r="B48" s="244"/>
      <c r="C48" s="244"/>
      <c r="D48" s="244"/>
      <c r="E48" s="244"/>
      <c r="F48" s="244"/>
      <c r="G48" s="179"/>
      <c r="H48" s="179"/>
      <c r="I48" s="179"/>
      <c r="J48" s="17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>
      <c r="A49" s="245" t="s">
        <v>27</v>
      </c>
      <c r="B49" s="246"/>
      <c r="C49" s="246"/>
      <c r="D49" s="246"/>
      <c r="E49" s="246"/>
      <c r="F49" s="246"/>
      <c r="G49" s="179"/>
      <c r="H49" s="179"/>
      <c r="I49" s="179"/>
      <c r="J49" s="17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>
      <c r="A50" s="86"/>
      <c r="B50" s="86"/>
      <c r="C50" s="86"/>
      <c r="D50" s="86"/>
      <c r="E50" s="86"/>
      <c r="F50" s="86"/>
      <c r="G50" s="86"/>
      <c r="H50" s="86"/>
      <c r="I50" s="86"/>
      <c r="J50" s="86"/>
    </row>
    <row r="51" spans="1:45" ht="15">
      <c r="A51" s="204" t="s">
        <v>76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45">
      <c r="A52" s="152"/>
      <c r="B52" s="86"/>
      <c r="C52" s="86"/>
      <c r="D52" s="86"/>
      <c r="E52" s="86"/>
      <c r="F52" s="86"/>
      <c r="G52" s="86"/>
      <c r="H52" s="86"/>
      <c r="I52" s="86"/>
      <c r="J52" s="86"/>
    </row>
    <row r="53" spans="1:45">
      <c r="A53" s="174" t="s">
        <v>20</v>
      </c>
      <c r="B53" s="88" t="s">
        <v>6</v>
      </c>
      <c r="C53" s="86"/>
      <c r="D53" s="86"/>
      <c r="E53" s="86"/>
      <c r="F53" s="86"/>
      <c r="G53" s="86"/>
      <c r="H53" s="86"/>
      <c r="I53" s="86"/>
      <c r="J53" s="86"/>
    </row>
    <row r="54" spans="1:45">
      <c r="A54" s="176" t="s">
        <v>24</v>
      </c>
      <c r="B54" s="90" t="s">
        <v>62</v>
      </c>
      <c r="C54" s="86"/>
      <c r="D54" s="86"/>
      <c r="E54" s="86"/>
      <c r="F54" s="86"/>
      <c r="G54" s="86"/>
      <c r="H54" s="86"/>
      <c r="I54" s="86"/>
      <c r="J54" s="86"/>
    </row>
    <row r="55" spans="1:45">
      <c r="A55" s="205" t="s">
        <v>186</v>
      </c>
      <c r="B55" s="86"/>
      <c r="C55" s="86"/>
      <c r="D55" s="86"/>
      <c r="E55" s="86"/>
      <c r="F55" s="86"/>
      <c r="G55" s="86"/>
      <c r="H55" s="86"/>
      <c r="I55" s="86"/>
      <c r="J55" s="86"/>
    </row>
    <row r="56" spans="1:45">
      <c r="A56" s="206" t="s">
        <v>187</v>
      </c>
      <c r="B56" s="192">
        <v>12400</v>
      </c>
      <c r="C56" s="86"/>
      <c r="D56" s="86"/>
      <c r="E56" s="86"/>
      <c r="F56" s="86"/>
      <c r="G56" s="86"/>
      <c r="H56" s="86"/>
      <c r="I56" s="86"/>
      <c r="J56" s="86"/>
    </row>
    <row r="57" spans="1:45">
      <c r="A57" s="150" t="s">
        <v>188</v>
      </c>
      <c r="B57" s="192">
        <v>9800</v>
      </c>
      <c r="C57" s="86"/>
      <c r="D57" s="86"/>
      <c r="E57" s="86"/>
      <c r="F57" s="86"/>
      <c r="G57" s="86"/>
      <c r="H57" s="86"/>
      <c r="I57" s="86"/>
      <c r="J57" s="86"/>
    </row>
    <row r="58" spans="1:45">
      <c r="A58" s="150" t="s">
        <v>189</v>
      </c>
      <c r="B58" s="192">
        <v>9100</v>
      </c>
      <c r="C58" s="86"/>
      <c r="D58" s="86"/>
      <c r="E58" s="86"/>
      <c r="F58" s="86"/>
      <c r="G58" s="86"/>
      <c r="H58" s="86"/>
      <c r="I58" s="86"/>
      <c r="J58" s="86"/>
    </row>
    <row r="59" spans="1:45">
      <c r="A59" s="150" t="s">
        <v>194</v>
      </c>
      <c r="B59" s="192">
        <v>3600</v>
      </c>
      <c r="C59" s="86"/>
      <c r="D59" s="86"/>
      <c r="E59" s="86"/>
      <c r="F59" s="86"/>
      <c r="G59" s="86"/>
      <c r="H59" s="86"/>
      <c r="I59" s="86"/>
      <c r="J59" s="86"/>
    </row>
    <row r="60" spans="1:45">
      <c r="A60" s="150" t="s">
        <v>195</v>
      </c>
      <c r="B60" s="192">
        <v>5000</v>
      </c>
      <c r="C60" s="86"/>
      <c r="D60" s="86"/>
      <c r="E60" s="86"/>
      <c r="F60" s="86"/>
      <c r="G60" s="86"/>
      <c r="H60" s="86"/>
      <c r="I60" s="86"/>
      <c r="J60" s="86"/>
    </row>
    <row r="61" spans="1:45">
      <c r="A61" s="150" t="s">
        <v>196</v>
      </c>
      <c r="B61" s="192">
        <v>3200</v>
      </c>
      <c r="C61" s="86"/>
      <c r="D61" s="86"/>
      <c r="E61" s="86"/>
      <c r="F61" s="86"/>
      <c r="G61" s="86"/>
      <c r="H61" s="86"/>
      <c r="I61" s="86"/>
      <c r="J61" s="86"/>
    </row>
    <row r="62" spans="1:45">
      <c r="A62" s="150" t="s">
        <v>191</v>
      </c>
      <c r="B62" s="192">
        <v>4000</v>
      </c>
      <c r="C62" s="86"/>
      <c r="D62" s="86"/>
      <c r="E62" s="86"/>
      <c r="F62" s="86"/>
      <c r="G62" s="86"/>
      <c r="H62" s="86"/>
      <c r="I62" s="86"/>
      <c r="J62" s="86"/>
    </row>
    <row r="63" spans="1:45">
      <c r="A63" s="86"/>
      <c r="B63" s="207"/>
      <c r="C63" s="86"/>
      <c r="D63" s="86"/>
      <c r="E63" s="86"/>
      <c r="F63" s="86"/>
      <c r="G63" s="86"/>
      <c r="H63" s="86"/>
      <c r="I63" s="86"/>
      <c r="J63" s="86"/>
    </row>
    <row r="64" spans="1:45">
      <c r="A64" s="152" t="s">
        <v>190</v>
      </c>
      <c r="B64" s="208">
        <f>SUM(B56:B62)</f>
        <v>47100</v>
      </c>
      <c r="C64" s="86"/>
      <c r="D64" s="86"/>
      <c r="E64" s="86"/>
      <c r="F64" s="86"/>
      <c r="G64" s="86"/>
      <c r="H64" s="86"/>
      <c r="I64" s="86"/>
      <c r="J64" s="86"/>
    </row>
    <row r="65" spans="1:10">
      <c r="A65" s="86"/>
      <c r="B65" s="86"/>
      <c r="C65" s="86"/>
      <c r="D65" s="86"/>
      <c r="E65" s="86"/>
      <c r="F65" s="86"/>
      <c r="G65" s="86"/>
      <c r="H65" s="86"/>
      <c r="I65" s="86"/>
      <c r="J65" s="86"/>
    </row>
    <row r="66" spans="1:10">
      <c r="A66" s="86"/>
      <c r="B66" s="207"/>
      <c r="C66" s="86"/>
      <c r="D66" s="86"/>
      <c r="E66" s="86"/>
      <c r="F66" s="86"/>
      <c r="G66" s="86"/>
      <c r="H66" s="86"/>
      <c r="I66" s="86"/>
      <c r="J66" s="86"/>
    </row>
    <row r="67" spans="1:10">
      <c r="A67" s="152" t="s">
        <v>61</v>
      </c>
      <c r="B67" s="207"/>
      <c r="C67" s="86"/>
      <c r="D67" s="86"/>
      <c r="E67" s="86"/>
      <c r="F67" s="86"/>
      <c r="G67" s="86"/>
      <c r="H67" s="86"/>
      <c r="I67" s="86"/>
      <c r="J67" s="86"/>
    </row>
    <row r="68" spans="1:10">
      <c r="A68" s="150" t="s">
        <v>192</v>
      </c>
      <c r="B68" s="207">
        <v>22600</v>
      </c>
      <c r="C68" s="86"/>
      <c r="D68" s="86"/>
      <c r="E68" s="86"/>
      <c r="F68" s="86"/>
      <c r="G68" s="86"/>
      <c r="H68" s="86"/>
      <c r="I68" s="86"/>
      <c r="J68" s="86"/>
    </row>
    <row r="69" spans="1:10">
      <c r="A69" s="152" t="s">
        <v>15</v>
      </c>
      <c r="B69" s="207"/>
      <c r="C69" s="86"/>
      <c r="D69" s="86"/>
      <c r="E69" s="86"/>
      <c r="F69" s="86"/>
      <c r="G69" s="86"/>
      <c r="H69" s="86"/>
      <c r="I69" s="86"/>
      <c r="J69" s="86"/>
    </row>
    <row r="70" spans="1:10">
      <c r="A70" s="152" t="s">
        <v>65</v>
      </c>
      <c r="B70" s="208">
        <f>SUM(B68:B69)</f>
        <v>22600</v>
      </c>
      <c r="C70" s="86"/>
      <c r="D70" s="86"/>
      <c r="E70" s="86"/>
      <c r="F70" s="86"/>
      <c r="G70" s="86"/>
      <c r="H70" s="86"/>
      <c r="I70" s="86"/>
      <c r="J70" s="86"/>
    </row>
    <row r="71" spans="1:10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0">
      <c r="A72" s="152" t="s">
        <v>69</v>
      </c>
      <c r="B72" s="207"/>
      <c r="C72" s="86"/>
      <c r="D72" s="86"/>
      <c r="E72" s="86"/>
      <c r="F72" s="86"/>
      <c r="G72" s="86"/>
      <c r="H72" s="86"/>
      <c r="I72" s="86"/>
      <c r="J72" s="86"/>
    </row>
    <row r="73" spans="1:10">
      <c r="A73" s="150" t="s">
        <v>193</v>
      </c>
      <c r="B73" s="207">
        <v>18800</v>
      </c>
      <c r="C73" s="86"/>
      <c r="D73" s="86"/>
      <c r="E73" s="86"/>
      <c r="F73" s="86"/>
      <c r="G73" s="86"/>
      <c r="H73" s="86"/>
      <c r="I73" s="86"/>
      <c r="J73" s="247"/>
    </row>
    <row r="74" spans="1:10">
      <c r="A74" s="152" t="s">
        <v>15</v>
      </c>
      <c r="B74" s="207"/>
      <c r="C74" s="86"/>
      <c r="D74" s="86"/>
      <c r="E74" s="86"/>
      <c r="F74" s="86"/>
      <c r="G74" s="86"/>
      <c r="H74" s="86"/>
      <c r="I74" s="86"/>
      <c r="J74" s="247"/>
    </row>
    <row r="75" spans="1:10">
      <c r="A75" s="152" t="s">
        <v>183</v>
      </c>
      <c r="B75" s="208">
        <f>SUM(B73:B74)</f>
        <v>18800</v>
      </c>
      <c r="C75" s="86"/>
      <c r="D75" s="86"/>
      <c r="E75" s="86"/>
      <c r="F75" s="86"/>
      <c r="G75" s="86"/>
      <c r="H75" s="86"/>
      <c r="I75" s="86"/>
      <c r="J75" s="247"/>
    </row>
    <row r="76" spans="1:10">
      <c r="A76" s="86"/>
      <c r="B76" s="207"/>
      <c r="C76" s="86"/>
      <c r="D76" s="86"/>
      <c r="E76" s="86"/>
      <c r="F76" s="86"/>
      <c r="G76" s="86"/>
      <c r="H76" s="86"/>
      <c r="I76" s="86"/>
      <c r="J76" s="247"/>
    </row>
    <row r="77" spans="1:10">
      <c r="A77" s="152" t="s">
        <v>67</v>
      </c>
      <c r="B77" s="208">
        <f>+B64+B70+B75</f>
        <v>88500</v>
      </c>
      <c r="C77" s="86"/>
      <c r="D77" s="86"/>
      <c r="E77" s="86"/>
      <c r="F77" s="86"/>
      <c r="G77" s="86"/>
      <c r="H77" s="86"/>
      <c r="I77" s="86"/>
      <c r="J77" s="86"/>
    </row>
    <row r="78" spans="1:10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91" spans="1:1">
      <c r="A91" t="s">
        <v>68</v>
      </c>
    </row>
  </sheetData>
  <mergeCells count="1">
    <mergeCell ref="A49:F49"/>
  </mergeCells>
  <phoneticPr fontId="0" type="noConversion"/>
  <pageMargins left="0.75" right="0.75" top="1" bottom="1" header="0.5" footer="0.5"/>
  <pageSetup paperSize="9" scale="55" orientation="portrait" r:id="rId1"/>
  <headerFooter alignWithMargins="0">
    <oddFooter>&amp;L&amp;D &amp;T&amp;C&amp;F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75" workbookViewId="0">
      <selection activeCell="K7" sqref="K7"/>
    </sheetView>
  </sheetViews>
  <sheetFormatPr defaultRowHeight="12.75"/>
  <cols>
    <col min="1" max="1" width="42.140625" customWidth="1"/>
    <col min="2" max="2" width="13" customWidth="1"/>
    <col min="3" max="3" width="16.7109375" customWidth="1"/>
    <col min="4" max="4" width="12.7109375" customWidth="1"/>
    <col min="5" max="5" width="11.28515625" customWidth="1"/>
    <col min="7" max="7" width="12.5703125" customWidth="1"/>
    <col min="8" max="8" width="12" bestFit="1" customWidth="1"/>
    <col min="9" max="9" width="17" customWidth="1"/>
    <col min="10" max="10" width="13.5703125" customWidth="1"/>
    <col min="11" max="11" width="11.7109375" customWidth="1"/>
    <col min="257" max="257" width="40.85546875" customWidth="1"/>
    <col min="258" max="258" width="13" customWidth="1"/>
    <col min="259" max="259" width="16.7109375" customWidth="1"/>
    <col min="260" max="260" width="12.7109375" customWidth="1"/>
    <col min="263" max="263" width="12.5703125" customWidth="1"/>
    <col min="264" max="264" width="12" bestFit="1" customWidth="1"/>
    <col min="265" max="265" width="17" customWidth="1"/>
    <col min="266" max="266" width="13.5703125" customWidth="1"/>
    <col min="513" max="513" width="40.85546875" customWidth="1"/>
    <col min="514" max="514" width="13" customWidth="1"/>
    <col min="515" max="515" width="16.7109375" customWidth="1"/>
    <col min="516" max="516" width="12.7109375" customWidth="1"/>
    <col min="519" max="519" width="12.5703125" customWidth="1"/>
    <col min="520" max="520" width="12" bestFit="1" customWidth="1"/>
    <col min="521" max="521" width="17" customWidth="1"/>
    <col min="522" max="522" width="13.5703125" customWidth="1"/>
    <col min="769" max="769" width="40.85546875" customWidth="1"/>
    <col min="770" max="770" width="13" customWidth="1"/>
    <col min="771" max="771" width="16.7109375" customWidth="1"/>
    <col min="772" max="772" width="12.7109375" customWidth="1"/>
    <col min="775" max="775" width="12.5703125" customWidth="1"/>
    <col min="776" max="776" width="12" bestFit="1" customWidth="1"/>
    <col min="777" max="777" width="17" customWidth="1"/>
    <col min="778" max="778" width="13.5703125" customWidth="1"/>
    <col min="1025" max="1025" width="40.85546875" customWidth="1"/>
    <col min="1026" max="1026" width="13" customWidth="1"/>
    <col min="1027" max="1027" width="16.7109375" customWidth="1"/>
    <col min="1028" max="1028" width="12.7109375" customWidth="1"/>
    <col min="1031" max="1031" width="12.5703125" customWidth="1"/>
    <col min="1032" max="1032" width="12" bestFit="1" customWidth="1"/>
    <col min="1033" max="1033" width="17" customWidth="1"/>
    <col min="1034" max="1034" width="13.5703125" customWidth="1"/>
    <col min="1281" max="1281" width="40.85546875" customWidth="1"/>
    <col min="1282" max="1282" width="13" customWidth="1"/>
    <col min="1283" max="1283" width="16.7109375" customWidth="1"/>
    <col min="1284" max="1284" width="12.7109375" customWidth="1"/>
    <col min="1287" max="1287" width="12.5703125" customWidth="1"/>
    <col min="1288" max="1288" width="12" bestFit="1" customWidth="1"/>
    <col min="1289" max="1289" width="17" customWidth="1"/>
    <col min="1290" max="1290" width="13.5703125" customWidth="1"/>
    <col min="1537" max="1537" width="40.85546875" customWidth="1"/>
    <col min="1538" max="1538" width="13" customWidth="1"/>
    <col min="1539" max="1539" width="16.7109375" customWidth="1"/>
    <col min="1540" max="1540" width="12.7109375" customWidth="1"/>
    <col min="1543" max="1543" width="12.5703125" customWidth="1"/>
    <col min="1544" max="1544" width="12" bestFit="1" customWidth="1"/>
    <col min="1545" max="1545" width="17" customWidth="1"/>
    <col min="1546" max="1546" width="13.5703125" customWidth="1"/>
    <col min="1793" max="1793" width="40.85546875" customWidth="1"/>
    <col min="1794" max="1794" width="13" customWidth="1"/>
    <col min="1795" max="1795" width="16.7109375" customWidth="1"/>
    <col min="1796" max="1796" width="12.7109375" customWidth="1"/>
    <col min="1799" max="1799" width="12.5703125" customWidth="1"/>
    <col min="1800" max="1800" width="12" bestFit="1" customWidth="1"/>
    <col min="1801" max="1801" width="17" customWidth="1"/>
    <col min="1802" max="1802" width="13.5703125" customWidth="1"/>
    <col min="2049" max="2049" width="40.85546875" customWidth="1"/>
    <col min="2050" max="2050" width="13" customWidth="1"/>
    <col min="2051" max="2051" width="16.7109375" customWidth="1"/>
    <col min="2052" max="2052" width="12.7109375" customWidth="1"/>
    <col min="2055" max="2055" width="12.5703125" customWidth="1"/>
    <col min="2056" max="2056" width="12" bestFit="1" customWidth="1"/>
    <col min="2057" max="2057" width="17" customWidth="1"/>
    <col min="2058" max="2058" width="13.5703125" customWidth="1"/>
    <col min="2305" max="2305" width="40.85546875" customWidth="1"/>
    <col min="2306" max="2306" width="13" customWidth="1"/>
    <col min="2307" max="2307" width="16.7109375" customWidth="1"/>
    <col min="2308" max="2308" width="12.7109375" customWidth="1"/>
    <col min="2311" max="2311" width="12.5703125" customWidth="1"/>
    <col min="2312" max="2312" width="12" bestFit="1" customWidth="1"/>
    <col min="2313" max="2313" width="17" customWidth="1"/>
    <col min="2314" max="2314" width="13.5703125" customWidth="1"/>
    <col min="2561" max="2561" width="40.85546875" customWidth="1"/>
    <col min="2562" max="2562" width="13" customWidth="1"/>
    <col min="2563" max="2563" width="16.7109375" customWidth="1"/>
    <col min="2564" max="2564" width="12.7109375" customWidth="1"/>
    <col min="2567" max="2567" width="12.5703125" customWidth="1"/>
    <col min="2568" max="2568" width="12" bestFit="1" customWidth="1"/>
    <col min="2569" max="2569" width="17" customWidth="1"/>
    <col min="2570" max="2570" width="13.5703125" customWidth="1"/>
    <col min="2817" max="2817" width="40.85546875" customWidth="1"/>
    <col min="2818" max="2818" width="13" customWidth="1"/>
    <col min="2819" max="2819" width="16.7109375" customWidth="1"/>
    <col min="2820" max="2820" width="12.7109375" customWidth="1"/>
    <col min="2823" max="2823" width="12.5703125" customWidth="1"/>
    <col min="2824" max="2824" width="12" bestFit="1" customWidth="1"/>
    <col min="2825" max="2825" width="17" customWidth="1"/>
    <col min="2826" max="2826" width="13.5703125" customWidth="1"/>
    <col min="3073" max="3073" width="40.85546875" customWidth="1"/>
    <col min="3074" max="3074" width="13" customWidth="1"/>
    <col min="3075" max="3075" width="16.7109375" customWidth="1"/>
    <col min="3076" max="3076" width="12.7109375" customWidth="1"/>
    <col min="3079" max="3079" width="12.5703125" customWidth="1"/>
    <col min="3080" max="3080" width="12" bestFit="1" customWidth="1"/>
    <col min="3081" max="3081" width="17" customWidth="1"/>
    <col min="3082" max="3082" width="13.5703125" customWidth="1"/>
    <col min="3329" max="3329" width="40.85546875" customWidth="1"/>
    <col min="3330" max="3330" width="13" customWidth="1"/>
    <col min="3331" max="3331" width="16.7109375" customWidth="1"/>
    <col min="3332" max="3332" width="12.7109375" customWidth="1"/>
    <col min="3335" max="3335" width="12.5703125" customWidth="1"/>
    <col min="3336" max="3336" width="12" bestFit="1" customWidth="1"/>
    <col min="3337" max="3337" width="17" customWidth="1"/>
    <col min="3338" max="3338" width="13.5703125" customWidth="1"/>
    <col min="3585" max="3585" width="40.85546875" customWidth="1"/>
    <col min="3586" max="3586" width="13" customWidth="1"/>
    <col min="3587" max="3587" width="16.7109375" customWidth="1"/>
    <col min="3588" max="3588" width="12.7109375" customWidth="1"/>
    <col min="3591" max="3591" width="12.5703125" customWidth="1"/>
    <col min="3592" max="3592" width="12" bestFit="1" customWidth="1"/>
    <col min="3593" max="3593" width="17" customWidth="1"/>
    <col min="3594" max="3594" width="13.5703125" customWidth="1"/>
    <col min="3841" max="3841" width="40.85546875" customWidth="1"/>
    <col min="3842" max="3842" width="13" customWidth="1"/>
    <col min="3843" max="3843" width="16.7109375" customWidth="1"/>
    <col min="3844" max="3844" width="12.7109375" customWidth="1"/>
    <col min="3847" max="3847" width="12.5703125" customWidth="1"/>
    <col min="3848" max="3848" width="12" bestFit="1" customWidth="1"/>
    <col min="3849" max="3849" width="17" customWidth="1"/>
    <col min="3850" max="3850" width="13.5703125" customWidth="1"/>
    <col min="4097" max="4097" width="40.85546875" customWidth="1"/>
    <col min="4098" max="4098" width="13" customWidth="1"/>
    <col min="4099" max="4099" width="16.7109375" customWidth="1"/>
    <col min="4100" max="4100" width="12.7109375" customWidth="1"/>
    <col min="4103" max="4103" width="12.5703125" customWidth="1"/>
    <col min="4104" max="4104" width="12" bestFit="1" customWidth="1"/>
    <col min="4105" max="4105" width="17" customWidth="1"/>
    <col min="4106" max="4106" width="13.5703125" customWidth="1"/>
    <col min="4353" max="4353" width="40.85546875" customWidth="1"/>
    <col min="4354" max="4354" width="13" customWidth="1"/>
    <col min="4355" max="4355" width="16.7109375" customWidth="1"/>
    <col min="4356" max="4356" width="12.7109375" customWidth="1"/>
    <col min="4359" max="4359" width="12.5703125" customWidth="1"/>
    <col min="4360" max="4360" width="12" bestFit="1" customWidth="1"/>
    <col min="4361" max="4361" width="17" customWidth="1"/>
    <col min="4362" max="4362" width="13.5703125" customWidth="1"/>
    <col min="4609" max="4609" width="40.85546875" customWidth="1"/>
    <col min="4610" max="4610" width="13" customWidth="1"/>
    <col min="4611" max="4611" width="16.7109375" customWidth="1"/>
    <col min="4612" max="4612" width="12.7109375" customWidth="1"/>
    <col min="4615" max="4615" width="12.5703125" customWidth="1"/>
    <col min="4616" max="4616" width="12" bestFit="1" customWidth="1"/>
    <col min="4617" max="4617" width="17" customWidth="1"/>
    <col min="4618" max="4618" width="13.5703125" customWidth="1"/>
    <col min="4865" max="4865" width="40.85546875" customWidth="1"/>
    <col min="4866" max="4866" width="13" customWidth="1"/>
    <col min="4867" max="4867" width="16.7109375" customWidth="1"/>
    <col min="4868" max="4868" width="12.7109375" customWidth="1"/>
    <col min="4871" max="4871" width="12.5703125" customWidth="1"/>
    <col min="4872" max="4872" width="12" bestFit="1" customWidth="1"/>
    <col min="4873" max="4873" width="17" customWidth="1"/>
    <col min="4874" max="4874" width="13.5703125" customWidth="1"/>
    <col min="5121" max="5121" width="40.85546875" customWidth="1"/>
    <col min="5122" max="5122" width="13" customWidth="1"/>
    <col min="5123" max="5123" width="16.7109375" customWidth="1"/>
    <col min="5124" max="5124" width="12.7109375" customWidth="1"/>
    <col min="5127" max="5127" width="12.5703125" customWidth="1"/>
    <col min="5128" max="5128" width="12" bestFit="1" customWidth="1"/>
    <col min="5129" max="5129" width="17" customWidth="1"/>
    <col min="5130" max="5130" width="13.5703125" customWidth="1"/>
    <col min="5377" max="5377" width="40.85546875" customWidth="1"/>
    <col min="5378" max="5378" width="13" customWidth="1"/>
    <col min="5379" max="5379" width="16.7109375" customWidth="1"/>
    <col min="5380" max="5380" width="12.7109375" customWidth="1"/>
    <col min="5383" max="5383" width="12.5703125" customWidth="1"/>
    <col min="5384" max="5384" width="12" bestFit="1" customWidth="1"/>
    <col min="5385" max="5385" width="17" customWidth="1"/>
    <col min="5386" max="5386" width="13.5703125" customWidth="1"/>
    <col min="5633" max="5633" width="40.85546875" customWidth="1"/>
    <col min="5634" max="5634" width="13" customWidth="1"/>
    <col min="5635" max="5635" width="16.7109375" customWidth="1"/>
    <col min="5636" max="5636" width="12.7109375" customWidth="1"/>
    <col min="5639" max="5639" width="12.5703125" customWidth="1"/>
    <col min="5640" max="5640" width="12" bestFit="1" customWidth="1"/>
    <col min="5641" max="5641" width="17" customWidth="1"/>
    <col min="5642" max="5642" width="13.5703125" customWidth="1"/>
    <col min="5889" max="5889" width="40.85546875" customWidth="1"/>
    <col min="5890" max="5890" width="13" customWidth="1"/>
    <col min="5891" max="5891" width="16.7109375" customWidth="1"/>
    <col min="5892" max="5892" width="12.7109375" customWidth="1"/>
    <col min="5895" max="5895" width="12.5703125" customWidth="1"/>
    <col min="5896" max="5896" width="12" bestFit="1" customWidth="1"/>
    <col min="5897" max="5897" width="17" customWidth="1"/>
    <col min="5898" max="5898" width="13.5703125" customWidth="1"/>
    <col min="6145" max="6145" width="40.85546875" customWidth="1"/>
    <col min="6146" max="6146" width="13" customWidth="1"/>
    <col min="6147" max="6147" width="16.7109375" customWidth="1"/>
    <col min="6148" max="6148" width="12.7109375" customWidth="1"/>
    <col min="6151" max="6151" width="12.5703125" customWidth="1"/>
    <col min="6152" max="6152" width="12" bestFit="1" customWidth="1"/>
    <col min="6153" max="6153" width="17" customWidth="1"/>
    <col min="6154" max="6154" width="13.5703125" customWidth="1"/>
    <col min="6401" max="6401" width="40.85546875" customWidth="1"/>
    <col min="6402" max="6402" width="13" customWidth="1"/>
    <col min="6403" max="6403" width="16.7109375" customWidth="1"/>
    <col min="6404" max="6404" width="12.7109375" customWidth="1"/>
    <col min="6407" max="6407" width="12.5703125" customWidth="1"/>
    <col min="6408" max="6408" width="12" bestFit="1" customWidth="1"/>
    <col min="6409" max="6409" width="17" customWidth="1"/>
    <col min="6410" max="6410" width="13.5703125" customWidth="1"/>
    <col min="6657" max="6657" width="40.85546875" customWidth="1"/>
    <col min="6658" max="6658" width="13" customWidth="1"/>
    <col min="6659" max="6659" width="16.7109375" customWidth="1"/>
    <col min="6660" max="6660" width="12.7109375" customWidth="1"/>
    <col min="6663" max="6663" width="12.5703125" customWidth="1"/>
    <col min="6664" max="6664" width="12" bestFit="1" customWidth="1"/>
    <col min="6665" max="6665" width="17" customWidth="1"/>
    <col min="6666" max="6666" width="13.5703125" customWidth="1"/>
    <col min="6913" max="6913" width="40.85546875" customWidth="1"/>
    <col min="6914" max="6914" width="13" customWidth="1"/>
    <col min="6915" max="6915" width="16.7109375" customWidth="1"/>
    <col min="6916" max="6916" width="12.7109375" customWidth="1"/>
    <col min="6919" max="6919" width="12.5703125" customWidth="1"/>
    <col min="6920" max="6920" width="12" bestFit="1" customWidth="1"/>
    <col min="6921" max="6921" width="17" customWidth="1"/>
    <col min="6922" max="6922" width="13.5703125" customWidth="1"/>
    <col min="7169" max="7169" width="40.85546875" customWidth="1"/>
    <col min="7170" max="7170" width="13" customWidth="1"/>
    <col min="7171" max="7171" width="16.7109375" customWidth="1"/>
    <col min="7172" max="7172" width="12.7109375" customWidth="1"/>
    <col min="7175" max="7175" width="12.5703125" customWidth="1"/>
    <col min="7176" max="7176" width="12" bestFit="1" customWidth="1"/>
    <col min="7177" max="7177" width="17" customWidth="1"/>
    <col min="7178" max="7178" width="13.5703125" customWidth="1"/>
    <col min="7425" max="7425" width="40.85546875" customWidth="1"/>
    <col min="7426" max="7426" width="13" customWidth="1"/>
    <col min="7427" max="7427" width="16.7109375" customWidth="1"/>
    <col min="7428" max="7428" width="12.7109375" customWidth="1"/>
    <col min="7431" max="7431" width="12.5703125" customWidth="1"/>
    <col min="7432" max="7432" width="12" bestFit="1" customWidth="1"/>
    <col min="7433" max="7433" width="17" customWidth="1"/>
    <col min="7434" max="7434" width="13.5703125" customWidth="1"/>
    <col min="7681" max="7681" width="40.85546875" customWidth="1"/>
    <col min="7682" max="7682" width="13" customWidth="1"/>
    <col min="7683" max="7683" width="16.7109375" customWidth="1"/>
    <col min="7684" max="7684" width="12.7109375" customWidth="1"/>
    <col min="7687" max="7687" width="12.5703125" customWidth="1"/>
    <col min="7688" max="7688" width="12" bestFit="1" customWidth="1"/>
    <col min="7689" max="7689" width="17" customWidth="1"/>
    <col min="7690" max="7690" width="13.5703125" customWidth="1"/>
    <col min="7937" max="7937" width="40.85546875" customWidth="1"/>
    <col min="7938" max="7938" width="13" customWidth="1"/>
    <col min="7939" max="7939" width="16.7109375" customWidth="1"/>
    <col min="7940" max="7940" width="12.7109375" customWidth="1"/>
    <col min="7943" max="7943" width="12.5703125" customWidth="1"/>
    <col min="7944" max="7944" width="12" bestFit="1" customWidth="1"/>
    <col min="7945" max="7945" width="17" customWidth="1"/>
    <col min="7946" max="7946" width="13.5703125" customWidth="1"/>
    <col min="8193" max="8193" width="40.85546875" customWidth="1"/>
    <col min="8194" max="8194" width="13" customWidth="1"/>
    <col min="8195" max="8195" width="16.7109375" customWidth="1"/>
    <col min="8196" max="8196" width="12.7109375" customWidth="1"/>
    <col min="8199" max="8199" width="12.5703125" customWidth="1"/>
    <col min="8200" max="8200" width="12" bestFit="1" customWidth="1"/>
    <col min="8201" max="8201" width="17" customWidth="1"/>
    <col min="8202" max="8202" width="13.5703125" customWidth="1"/>
    <col min="8449" max="8449" width="40.85546875" customWidth="1"/>
    <col min="8450" max="8450" width="13" customWidth="1"/>
    <col min="8451" max="8451" width="16.7109375" customWidth="1"/>
    <col min="8452" max="8452" width="12.7109375" customWidth="1"/>
    <col min="8455" max="8455" width="12.5703125" customWidth="1"/>
    <col min="8456" max="8456" width="12" bestFit="1" customWidth="1"/>
    <col min="8457" max="8457" width="17" customWidth="1"/>
    <col min="8458" max="8458" width="13.5703125" customWidth="1"/>
    <col min="8705" max="8705" width="40.85546875" customWidth="1"/>
    <col min="8706" max="8706" width="13" customWidth="1"/>
    <col min="8707" max="8707" width="16.7109375" customWidth="1"/>
    <col min="8708" max="8708" width="12.7109375" customWidth="1"/>
    <col min="8711" max="8711" width="12.5703125" customWidth="1"/>
    <col min="8712" max="8712" width="12" bestFit="1" customWidth="1"/>
    <col min="8713" max="8713" width="17" customWidth="1"/>
    <col min="8714" max="8714" width="13.5703125" customWidth="1"/>
    <col min="8961" max="8961" width="40.85546875" customWidth="1"/>
    <col min="8962" max="8962" width="13" customWidth="1"/>
    <col min="8963" max="8963" width="16.7109375" customWidth="1"/>
    <col min="8964" max="8964" width="12.7109375" customWidth="1"/>
    <col min="8967" max="8967" width="12.5703125" customWidth="1"/>
    <col min="8968" max="8968" width="12" bestFit="1" customWidth="1"/>
    <col min="8969" max="8969" width="17" customWidth="1"/>
    <col min="8970" max="8970" width="13.5703125" customWidth="1"/>
    <col min="9217" max="9217" width="40.85546875" customWidth="1"/>
    <col min="9218" max="9218" width="13" customWidth="1"/>
    <col min="9219" max="9219" width="16.7109375" customWidth="1"/>
    <col min="9220" max="9220" width="12.7109375" customWidth="1"/>
    <col min="9223" max="9223" width="12.5703125" customWidth="1"/>
    <col min="9224" max="9224" width="12" bestFit="1" customWidth="1"/>
    <col min="9225" max="9225" width="17" customWidth="1"/>
    <col min="9226" max="9226" width="13.5703125" customWidth="1"/>
    <col min="9473" max="9473" width="40.85546875" customWidth="1"/>
    <col min="9474" max="9474" width="13" customWidth="1"/>
    <col min="9475" max="9475" width="16.7109375" customWidth="1"/>
    <col min="9476" max="9476" width="12.7109375" customWidth="1"/>
    <col min="9479" max="9479" width="12.5703125" customWidth="1"/>
    <col min="9480" max="9480" width="12" bestFit="1" customWidth="1"/>
    <col min="9481" max="9481" width="17" customWidth="1"/>
    <col min="9482" max="9482" width="13.5703125" customWidth="1"/>
    <col min="9729" max="9729" width="40.85546875" customWidth="1"/>
    <col min="9730" max="9730" width="13" customWidth="1"/>
    <col min="9731" max="9731" width="16.7109375" customWidth="1"/>
    <col min="9732" max="9732" width="12.7109375" customWidth="1"/>
    <col min="9735" max="9735" width="12.5703125" customWidth="1"/>
    <col min="9736" max="9736" width="12" bestFit="1" customWidth="1"/>
    <col min="9737" max="9737" width="17" customWidth="1"/>
    <col min="9738" max="9738" width="13.5703125" customWidth="1"/>
    <col min="9985" max="9985" width="40.85546875" customWidth="1"/>
    <col min="9986" max="9986" width="13" customWidth="1"/>
    <col min="9987" max="9987" width="16.7109375" customWidth="1"/>
    <col min="9988" max="9988" width="12.7109375" customWidth="1"/>
    <col min="9991" max="9991" width="12.5703125" customWidth="1"/>
    <col min="9992" max="9992" width="12" bestFit="1" customWidth="1"/>
    <col min="9993" max="9993" width="17" customWidth="1"/>
    <col min="9994" max="9994" width="13.5703125" customWidth="1"/>
    <col min="10241" max="10241" width="40.85546875" customWidth="1"/>
    <col min="10242" max="10242" width="13" customWidth="1"/>
    <col min="10243" max="10243" width="16.7109375" customWidth="1"/>
    <col min="10244" max="10244" width="12.7109375" customWidth="1"/>
    <col min="10247" max="10247" width="12.5703125" customWidth="1"/>
    <col min="10248" max="10248" width="12" bestFit="1" customWidth="1"/>
    <col min="10249" max="10249" width="17" customWidth="1"/>
    <col min="10250" max="10250" width="13.5703125" customWidth="1"/>
    <col min="10497" max="10497" width="40.85546875" customWidth="1"/>
    <col min="10498" max="10498" width="13" customWidth="1"/>
    <col min="10499" max="10499" width="16.7109375" customWidth="1"/>
    <col min="10500" max="10500" width="12.7109375" customWidth="1"/>
    <col min="10503" max="10503" width="12.5703125" customWidth="1"/>
    <col min="10504" max="10504" width="12" bestFit="1" customWidth="1"/>
    <col min="10505" max="10505" width="17" customWidth="1"/>
    <col min="10506" max="10506" width="13.5703125" customWidth="1"/>
    <col min="10753" max="10753" width="40.85546875" customWidth="1"/>
    <col min="10754" max="10754" width="13" customWidth="1"/>
    <col min="10755" max="10755" width="16.7109375" customWidth="1"/>
    <col min="10756" max="10756" width="12.7109375" customWidth="1"/>
    <col min="10759" max="10759" width="12.5703125" customWidth="1"/>
    <col min="10760" max="10760" width="12" bestFit="1" customWidth="1"/>
    <col min="10761" max="10761" width="17" customWidth="1"/>
    <col min="10762" max="10762" width="13.5703125" customWidth="1"/>
    <col min="11009" max="11009" width="40.85546875" customWidth="1"/>
    <col min="11010" max="11010" width="13" customWidth="1"/>
    <col min="11011" max="11011" width="16.7109375" customWidth="1"/>
    <col min="11012" max="11012" width="12.7109375" customWidth="1"/>
    <col min="11015" max="11015" width="12.5703125" customWidth="1"/>
    <col min="11016" max="11016" width="12" bestFit="1" customWidth="1"/>
    <col min="11017" max="11017" width="17" customWidth="1"/>
    <col min="11018" max="11018" width="13.5703125" customWidth="1"/>
    <col min="11265" max="11265" width="40.85546875" customWidth="1"/>
    <col min="11266" max="11266" width="13" customWidth="1"/>
    <col min="11267" max="11267" width="16.7109375" customWidth="1"/>
    <col min="11268" max="11268" width="12.7109375" customWidth="1"/>
    <col min="11271" max="11271" width="12.5703125" customWidth="1"/>
    <col min="11272" max="11272" width="12" bestFit="1" customWidth="1"/>
    <col min="11273" max="11273" width="17" customWidth="1"/>
    <col min="11274" max="11274" width="13.5703125" customWidth="1"/>
    <col min="11521" max="11521" width="40.85546875" customWidth="1"/>
    <col min="11522" max="11522" width="13" customWidth="1"/>
    <col min="11523" max="11523" width="16.7109375" customWidth="1"/>
    <col min="11524" max="11524" width="12.7109375" customWidth="1"/>
    <col min="11527" max="11527" width="12.5703125" customWidth="1"/>
    <col min="11528" max="11528" width="12" bestFit="1" customWidth="1"/>
    <col min="11529" max="11529" width="17" customWidth="1"/>
    <col min="11530" max="11530" width="13.5703125" customWidth="1"/>
    <col min="11777" max="11777" width="40.85546875" customWidth="1"/>
    <col min="11778" max="11778" width="13" customWidth="1"/>
    <col min="11779" max="11779" width="16.7109375" customWidth="1"/>
    <col min="11780" max="11780" width="12.7109375" customWidth="1"/>
    <col min="11783" max="11783" width="12.5703125" customWidth="1"/>
    <col min="11784" max="11784" width="12" bestFit="1" customWidth="1"/>
    <col min="11785" max="11785" width="17" customWidth="1"/>
    <col min="11786" max="11786" width="13.5703125" customWidth="1"/>
    <col min="12033" max="12033" width="40.85546875" customWidth="1"/>
    <col min="12034" max="12034" width="13" customWidth="1"/>
    <col min="12035" max="12035" width="16.7109375" customWidth="1"/>
    <col min="12036" max="12036" width="12.7109375" customWidth="1"/>
    <col min="12039" max="12039" width="12.5703125" customWidth="1"/>
    <col min="12040" max="12040" width="12" bestFit="1" customWidth="1"/>
    <col min="12041" max="12041" width="17" customWidth="1"/>
    <col min="12042" max="12042" width="13.5703125" customWidth="1"/>
    <col min="12289" max="12289" width="40.85546875" customWidth="1"/>
    <col min="12290" max="12290" width="13" customWidth="1"/>
    <col min="12291" max="12291" width="16.7109375" customWidth="1"/>
    <col min="12292" max="12292" width="12.7109375" customWidth="1"/>
    <col min="12295" max="12295" width="12.5703125" customWidth="1"/>
    <col min="12296" max="12296" width="12" bestFit="1" customWidth="1"/>
    <col min="12297" max="12297" width="17" customWidth="1"/>
    <col min="12298" max="12298" width="13.5703125" customWidth="1"/>
    <col min="12545" max="12545" width="40.85546875" customWidth="1"/>
    <col min="12546" max="12546" width="13" customWidth="1"/>
    <col min="12547" max="12547" width="16.7109375" customWidth="1"/>
    <col min="12548" max="12548" width="12.7109375" customWidth="1"/>
    <col min="12551" max="12551" width="12.5703125" customWidth="1"/>
    <col min="12552" max="12552" width="12" bestFit="1" customWidth="1"/>
    <col min="12553" max="12553" width="17" customWidth="1"/>
    <col min="12554" max="12554" width="13.5703125" customWidth="1"/>
    <col min="12801" max="12801" width="40.85546875" customWidth="1"/>
    <col min="12802" max="12802" width="13" customWidth="1"/>
    <col min="12803" max="12803" width="16.7109375" customWidth="1"/>
    <col min="12804" max="12804" width="12.7109375" customWidth="1"/>
    <col min="12807" max="12807" width="12.5703125" customWidth="1"/>
    <col min="12808" max="12808" width="12" bestFit="1" customWidth="1"/>
    <col min="12809" max="12809" width="17" customWidth="1"/>
    <col min="12810" max="12810" width="13.5703125" customWidth="1"/>
    <col min="13057" max="13057" width="40.85546875" customWidth="1"/>
    <col min="13058" max="13058" width="13" customWidth="1"/>
    <col min="13059" max="13059" width="16.7109375" customWidth="1"/>
    <col min="13060" max="13060" width="12.7109375" customWidth="1"/>
    <col min="13063" max="13063" width="12.5703125" customWidth="1"/>
    <col min="13064" max="13064" width="12" bestFit="1" customWidth="1"/>
    <col min="13065" max="13065" width="17" customWidth="1"/>
    <col min="13066" max="13066" width="13.5703125" customWidth="1"/>
    <col min="13313" max="13313" width="40.85546875" customWidth="1"/>
    <col min="13314" max="13314" width="13" customWidth="1"/>
    <col min="13315" max="13315" width="16.7109375" customWidth="1"/>
    <col min="13316" max="13316" width="12.7109375" customWidth="1"/>
    <col min="13319" max="13319" width="12.5703125" customWidth="1"/>
    <col min="13320" max="13320" width="12" bestFit="1" customWidth="1"/>
    <col min="13321" max="13321" width="17" customWidth="1"/>
    <col min="13322" max="13322" width="13.5703125" customWidth="1"/>
    <col min="13569" max="13569" width="40.85546875" customWidth="1"/>
    <col min="13570" max="13570" width="13" customWidth="1"/>
    <col min="13571" max="13571" width="16.7109375" customWidth="1"/>
    <col min="13572" max="13572" width="12.7109375" customWidth="1"/>
    <col min="13575" max="13575" width="12.5703125" customWidth="1"/>
    <col min="13576" max="13576" width="12" bestFit="1" customWidth="1"/>
    <col min="13577" max="13577" width="17" customWidth="1"/>
    <col min="13578" max="13578" width="13.5703125" customWidth="1"/>
    <col min="13825" max="13825" width="40.85546875" customWidth="1"/>
    <col min="13826" max="13826" width="13" customWidth="1"/>
    <col min="13827" max="13827" width="16.7109375" customWidth="1"/>
    <col min="13828" max="13828" width="12.7109375" customWidth="1"/>
    <col min="13831" max="13831" width="12.5703125" customWidth="1"/>
    <col min="13832" max="13832" width="12" bestFit="1" customWidth="1"/>
    <col min="13833" max="13833" width="17" customWidth="1"/>
    <col min="13834" max="13834" width="13.5703125" customWidth="1"/>
    <col min="14081" max="14081" width="40.85546875" customWidth="1"/>
    <col min="14082" max="14082" width="13" customWidth="1"/>
    <col min="14083" max="14083" width="16.7109375" customWidth="1"/>
    <col min="14084" max="14084" width="12.7109375" customWidth="1"/>
    <col min="14087" max="14087" width="12.5703125" customWidth="1"/>
    <col min="14088" max="14088" width="12" bestFit="1" customWidth="1"/>
    <col min="14089" max="14089" width="17" customWidth="1"/>
    <col min="14090" max="14090" width="13.5703125" customWidth="1"/>
    <col min="14337" max="14337" width="40.85546875" customWidth="1"/>
    <col min="14338" max="14338" width="13" customWidth="1"/>
    <col min="14339" max="14339" width="16.7109375" customWidth="1"/>
    <col min="14340" max="14340" width="12.7109375" customWidth="1"/>
    <col min="14343" max="14343" width="12.5703125" customWidth="1"/>
    <col min="14344" max="14344" width="12" bestFit="1" customWidth="1"/>
    <col min="14345" max="14345" width="17" customWidth="1"/>
    <col min="14346" max="14346" width="13.5703125" customWidth="1"/>
    <col min="14593" max="14593" width="40.85546875" customWidth="1"/>
    <col min="14594" max="14594" width="13" customWidth="1"/>
    <col min="14595" max="14595" width="16.7109375" customWidth="1"/>
    <col min="14596" max="14596" width="12.7109375" customWidth="1"/>
    <col min="14599" max="14599" width="12.5703125" customWidth="1"/>
    <col min="14600" max="14600" width="12" bestFit="1" customWidth="1"/>
    <col min="14601" max="14601" width="17" customWidth="1"/>
    <col min="14602" max="14602" width="13.5703125" customWidth="1"/>
    <col min="14849" max="14849" width="40.85546875" customWidth="1"/>
    <col min="14850" max="14850" width="13" customWidth="1"/>
    <col min="14851" max="14851" width="16.7109375" customWidth="1"/>
    <col min="14852" max="14852" width="12.7109375" customWidth="1"/>
    <col min="14855" max="14855" width="12.5703125" customWidth="1"/>
    <col min="14856" max="14856" width="12" bestFit="1" customWidth="1"/>
    <col min="14857" max="14857" width="17" customWidth="1"/>
    <col min="14858" max="14858" width="13.5703125" customWidth="1"/>
    <col min="15105" max="15105" width="40.85546875" customWidth="1"/>
    <col min="15106" max="15106" width="13" customWidth="1"/>
    <col min="15107" max="15107" width="16.7109375" customWidth="1"/>
    <col min="15108" max="15108" width="12.7109375" customWidth="1"/>
    <col min="15111" max="15111" width="12.5703125" customWidth="1"/>
    <col min="15112" max="15112" width="12" bestFit="1" customWidth="1"/>
    <col min="15113" max="15113" width="17" customWidth="1"/>
    <col min="15114" max="15114" width="13.5703125" customWidth="1"/>
    <col min="15361" max="15361" width="40.85546875" customWidth="1"/>
    <col min="15362" max="15362" width="13" customWidth="1"/>
    <col min="15363" max="15363" width="16.7109375" customWidth="1"/>
    <col min="15364" max="15364" width="12.7109375" customWidth="1"/>
    <col min="15367" max="15367" width="12.5703125" customWidth="1"/>
    <col min="15368" max="15368" width="12" bestFit="1" customWidth="1"/>
    <col min="15369" max="15369" width="17" customWidth="1"/>
    <col min="15370" max="15370" width="13.5703125" customWidth="1"/>
    <col min="15617" max="15617" width="40.85546875" customWidth="1"/>
    <col min="15618" max="15618" width="13" customWidth="1"/>
    <col min="15619" max="15619" width="16.7109375" customWidth="1"/>
    <col min="15620" max="15620" width="12.7109375" customWidth="1"/>
    <col min="15623" max="15623" width="12.5703125" customWidth="1"/>
    <col min="15624" max="15624" width="12" bestFit="1" customWidth="1"/>
    <col min="15625" max="15625" width="17" customWidth="1"/>
    <col min="15626" max="15626" width="13.5703125" customWidth="1"/>
    <col min="15873" max="15873" width="40.85546875" customWidth="1"/>
    <col min="15874" max="15874" width="13" customWidth="1"/>
    <col min="15875" max="15875" width="16.7109375" customWidth="1"/>
    <col min="15876" max="15876" width="12.7109375" customWidth="1"/>
    <col min="15879" max="15879" width="12.5703125" customWidth="1"/>
    <col min="15880" max="15880" width="12" bestFit="1" customWidth="1"/>
    <col min="15881" max="15881" width="17" customWidth="1"/>
    <col min="15882" max="15882" width="13.5703125" customWidth="1"/>
    <col min="16129" max="16129" width="40.85546875" customWidth="1"/>
    <col min="16130" max="16130" width="13" customWidth="1"/>
    <col min="16131" max="16131" width="16.7109375" customWidth="1"/>
    <col min="16132" max="16132" width="12.7109375" customWidth="1"/>
    <col min="16135" max="16135" width="12.5703125" customWidth="1"/>
    <col min="16136" max="16136" width="12" bestFit="1" customWidth="1"/>
    <col min="16137" max="16137" width="17" customWidth="1"/>
    <col min="16138" max="16138" width="13.5703125" customWidth="1"/>
  </cols>
  <sheetData>
    <row r="1" spans="1:11" ht="23.25">
      <c r="A1" s="248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>
      <c r="A2" s="152"/>
      <c r="B2" s="88"/>
      <c r="C2" s="250" t="s">
        <v>33</v>
      </c>
      <c r="D2" s="250"/>
      <c r="E2" s="250"/>
      <c r="F2" s="250"/>
      <c r="G2" s="250"/>
      <c r="H2" s="250"/>
      <c r="I2" s="88"/>
      <c r="J2" s="88"/>
      <c r="K2" s="88"/>
    </row>
    <row r="3" spans="1:11">
      <c r="A3" s="152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>
      <c r="A4" s="174"/>
      <c r="B4" s="173" t="s">
        <v>17</v>
      </c>
      <c r="C4" s="88"/>
      <c r="D4" s="88"/>
      <c r="E4" s="88"/>
      <c r="F4" s="88"/>
      <c r="G4" s="88"/>
      <c r="H4" s="88"/>
      <c r="I4" s="172" t="s">
        <v>17</v>
      </c>
      <c r="J4" s="172" t="s">
        <v>17</v>
      </c>
      <c r="K4" s="173"/>
    </row>
    <row r="5" spans="1:11">
      <c r="A5" s="174" t="s">
        <v>20</v>
      </c>
      <c r="B5" s="88" t="s">
        <v>16</v>
      </c>
      <c r="C5" s="88" t="s">
        <v>21</v>
      </c>
      <c r="D5" s="88"/>
      <c r="E5" s="88"/>
      <c r="F5" s="88"/>
      <c r="G5" s="88"/>
      <c r="H5" s="88"/>
      <c r="I5" s="172" t="s">
        <v>22</v>
      </c>
      <c r="J5" s="173" t="s">
        <v>23</v>
      </c>
      <c r="K5" s="173"/>
    </row>
    <row r="6" spans="1:11">
      <c r="A6" s="174" t="s">
        <v>24</v>
      </c>
      <c r="B6" s="251" t="s">
        <v>52</v>
      </c>
      <c r="C6" s="173" t="s">
        <v>25</v>
      </c>
      <c r="D6" s="173" t="s">
        <v>9</v>
      </c>
      <c r="E6" s="173" t="s">
        <v>10</v>
      </c>
      <c r="F6" s="173" t="s">
        <v>11</v>
      </c>
      <c r="G6" s="173" t="s">
        <v>12</v>
      </c>
      <c r="H6" s="173" t="s">
        <v>4</v>
      </c>
      <c r="I6" s="172" t="s">
        <v>13</v>
      </c>
      <c r="J6" s="223" t="s">
        <v>18</v>
      </c>
      <c r="K6" s="223"/>
    </row>
    <row r="7" spans="1:11" ht="14.25">
      <c r="A7" s="252"/>
      <c r="B7" s="197"/>
      <c r="C7" s="253"/>
      <c r="D7" s="253"/>
      <c r="E7" s="253"/>
      <c r="F7" s="253"/>
      <c r="G7" s="253"/>
      <c r="H7" s="253"/>
      <c r="I7" s="227" t="s">
        <v>45</v>
      </c>
      <c r="J7" s="227" t="s">
        <v>7</v>
      </c>
      <c r="K7" s="227" t="s">
        <v>46</v>
      </c>
    </row>
    <row r="8" spans="1:11">
      <c r="A8" s="152" t="s">
        <v>186</v>
      </c>
      <c r="B8" s="254"/>
      <c r="C8" s="209"/>
      <c r="D8" s="209"/>
      <c r="E8" s="209"/>
      <c r="F8" s="209"/>
      <c r="G8" s="209"/>
      <c r="H8" s="209"/>
      <c r="I8" s="254"/>
      <c r="J8" s="254"/>
      <c r="K8" s="254"/>
    </row>
    <row r="9" spans="1:1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>
      <c r="A10" s="152" t="s">
        <v>0</v>
      </c>
      <c r="B10" s="255"/>
      <c r="C10" s="86"/>
      <c r="D10" s="86"/>
      <c r="E10" s="86"/>
      <c r="F10" s="86"/>
      <c r="G10" s="86"/>
      <c r="H10" s="86"/>
      <c r="I10" s="86"/>
      <c r="J10" s="86"/>
      <c r="K10" s="86"/>
    </row>
    <row r="11" spans="1:11">
      <c r="A11" s="150" t="s">
        <v>197</v>
      </c>
      <c r="B11" s="256" t="s">
        <v>203</v>
      </c>
      <c r="C11" s="86"/>
      <c r="D11" s="207"/>
      <c r="E11" s="207">
        <v>20800</v>
      </c>
      <c r="F11" s="207">
        <v>620</v>
      </c>
      <c r="G11" s="207">
        <v>6040</v>
      </c>
      <c r="H11" s="207">
        <f>+G11+F11+E11+D11</f>
        <v>27460</v>
      </c>
      <c r="I11" s="86">
        <v>53.8</v>
      </c>
      <c r="J11" s="86">
        <v>50.6</v>
      </c>
      <c r="K11" s="193" t="s">
        <v>88</v>
      </c>
    </row>
    <row r="12" spans="1:11">
      <c r="A12" s="150" t="s">
        <v>197</v>
      </c>
      <c r="B12" s="256" t="s">
        <v>203</v>
      </c>
      <c r="C12" s="86"/>
      <c r="D12" s="207"/>
      <c r="E12" s="207">
        <v>34930</v>
      </c>
      <c r="F12" s="207">
        <v>1120</v>
      </c>
      <c r="G12" s="207">
        <v>10090</v>
      </c>
      <c r="H12" s="207">
        <f>+G12+F12+E12+D12</f>
        <v>46140</v>
      </c>
      <c r="I12" s="86">
        <v>89.8</v>
      </c>
      <c r="J12" s="86">
        <v>85.4</v>
      </c>
      <c r="K12" s="193" t="s">
        <v>88</v>
      </c>
    </row>
    <row r="13" spans="1:11">
      <c r="A13" s="150" t="s">
        <v>157</v>
      </c>
      <c r="B13" s="256" t="s">
        <v>158</v>
      </c>
      <c r="C13" s="86"/>
      <c r="D13" s="207">
        <v>3800</v>
      </c>
      <c r="E13" s="207"/>
      <c r="F13" s="207"/>
      <c r="G13" s="207"/>
      <c r="H13" s="207">
        <f>+G13+F13+E13+D13</f>
        <v>3800</v>
      </c>
      <c r="I13" s="86">
        <v>7.3</v>
      </c>
      <c r="J13" s="216">
        <v>7</v>
      </c>
      <c r="K13" s="193" t="s">
        <v>53</v>
      </c>
    </row>
    <row r="14" spans="1:11">
      <c r="A14" s="86"/>
      <c r="B14" s="232"/>
      <c r="C14" s="86"/>
      <c r="D14" s="207"/>
      <c r="E14" s="207"/>
      <c r="F14" s="207"/>
      <c r="G14" s="207"/>
      <c r="H14" s="207"/>
      <c r="I14" s="86"/>
      <c r="J14" s="86"/>
      <c r="K14" s="202"/>
    </row>
    <row r="15" spans="1:11">
      <c r="A15" s="152" t="s">
        <v>216</v>
      </c>
      <c r="B15" s="232"/>
      <c r="C15" s="86"/>
      <c r="D15" s="207"/>
      <c r="E15" s="207"/>
      <c r="F15" s="207"/>
      <c r="G15" s="207"/>
      <c r="H15" s="207"/>
      <c r="I15" s="86"/>
      <c r="J15" s="86"/>
      <c r="K15" s="202"/>
    </row>
    <row r="16" spans="1:11">
      <c r="A16" s="150" t="s">
        <v>214</v>
      </c>
      <c r="B16" s="256" t="s">
        <v>215</v>
      </c>
      <c r="C16" s="86"/>
      <c r="D16" s="207"/>
      <c r="E16" s="207"/>
      <c r="F16" s="207"/>
      <c r="G16" s="207">
        <v>6500</v>
      </c>
      <c r="H16" s="207">
        <f>+G16+F16+E16+D16</f>
        <v>6500</v>
      </c>
      <c r="I16" s="86">
        <v>4.9000000000000004</v>
      </c>
      <c r="J16" s="86">
        <v>4.9000000000000004</v>
      </c>
      <c r="K16" s="193" t="s">
        <v>88</v>
      </c>
    </row>
    <row r="17" spans="1:11">
      <c r="A17" s="86"/>
      <c r="B17" s="232"/>
      <c r="C17" s="86"/>
      <c r="D17" s="207"/>
      <c r="E17" s="207"/>
      <c r="F17" s="207"/>
      <c r="G17" s="207"/>
      <c r="H17" s="207"/>
      <c r="I17" s="86"/>
      <c r="J17" s="86"/>
      <c r="K17" s="202"/>
    </row>
    <row r="18" spans="1:11">
      <c r="A18" s="152" t="s">
        <v>1</v>
      </c>
      <c r="B18" s="257"/>
      <c r="C18" s="152"/>
      <c r="D18" s="208"/>
      <c r="E18" s="208"/>
      <c r="F18" s="208"/>
      <c r="G18" s="208"/>
      <c r="H18" s="208"/>
      <c r="I18" s="152"/>
      <c r="J18" s="152"/>
      <c r="K18" s="258"/>
    </row>
    <row r="19" spans="1:11">
      <c r="A19" s="150" t="s">
        <v>159</v>
      </c>
      <c r="B19" s="256" t="s">
        <v>204</v>
      </c>
      <c r="C19" s="86"/>
      <c r="D19" s="207"/>
      <c r="E19" s="207">
        <v>9000</v>
      </c>
      <c r="F19" s="207"/>
      <c r="G19" s="207">
        <v>1600</v>
      </c>
      <c r="H19" s="207">
        <f t="shared" ref="H19:H24" si="0">+G19+F19+E19+D19</f>
        <v>10600</v>
      </c>
      <c r="I19" s="86">
        <v>19.899999999999999</v>
      </c>
      <c r="J19" s="86">
        <v>18.5</v>
      </c>
      <c r="K19" s="202" t="s">
        <v>88</v>
      </c>
    </row>
    <row r="20" spans="1:11">
      <c r="A20" s="150" t="s">
        <v>160</v>
      </c>
      <c r="B20" s="256" t="s">
        <v>161</v>
      </c>
      <c r="C20" s="86"/>
      <c r="D20" s="207">
        <v>5100</v>
      </c>
      <c r="E20" s="207"/>
      <c r="F20" s="207"/>
      <c r="G20" s="207"/>
      <c r="H20" s="207">
        <f t="shared" si="0"/>
        <v>5100</v>
      </c>
      <c r="I20" s="86">
        <v>8.9</v>
      </c>
      <c r="J20" s="86">
        <v>8.5</v>
      </c>
      <c r="K20" s="202" t="s">
        <v>53</v>
      </c>
    </row>
    <row r="21" spans="1:11">
      <c r="A21" s="150" t="s">
        <v>162</v>
      </c>
      <c r="B21" s="256" t="s">
        <v>161</v>
      </c>
      <c r="C21" s="86"/>
      <c r="D21" s="207">
        <v>4500</v>
      </c>
      <c r="E21" s="207"/>
      <c r="F21" s="207"/>
      <c r="G21" s="207"/>
      <c r="H21" s="207">
        <f t="shared" si="0"/>
        <v>4500</v>
      </c>
      <c r="I21" s="86">
        <v>6.6</v>
      </c>
      <c r="J21" s="86">
        <v>6.4</v>
      </c>
      <c r="K21" s="202" t="s">
        <v>53</v>
      </c>
    </row>
    <row r="22" spans="1:11">
      <c r="A22" s="150" t="s">
        <v>198</v>
      </c>
      <c r="B22" s="256" t="s">
        <v>204</v>
      </c>
      <c r="C22" s="86"/>
      <c r="D22" s="207"/>
      <c r="E22" s="207">
        <v>14900</v>
      </c>
      <c r="F22" s="207"/>
      <c r="G22" s="207"/>
      <c r="H22" s="207">
        <f t="shared" si="0"/>
        <v>14900</v>
      </c>
      <c r="I22" s="216">
        <v>29.5</v>
      </c>
      <c r="J22" s="216">
        <v>27.4</v>
      </c>
      <c r="K22" s="193" t="s">
        <v>53</v>
      </c>
    </row>
    <row r="23" spans="1:11">
      <c r="A23" s="150" t="s">
        <v>198</v>
      </c>
      <c r="B23" s="256" t="s">
        <v>205</v>
      </c>
      <c r="C23" s="86"/>
      <c r="D23" s="207"/>
      <c r="E23" s="207"/>
      <c r="F23" s="207"/>
      <c r="G23" s="207">
        <v>9200</v>
      </c>
      <c r="H23" s="207">
        <f t="shared" si="0"/>
        <v>9200</v>
      </c>
      <c r="I23" s="216">
        <v>4.5999999999999996</v>
      </c>
      <c r="J23" s="216">
        <v>4.2</v>
      </c>
      <c r="K23" s="193" t="s">
        <v>53</v>
      </c>
    </row>
    <row r="24" spans="1:11">
      <c r="A24" s="150" t="s">
        <v>163</v>
      </c>
      <c r="B24" s="256" t="s">
        <v>164</v>
      </c>
      <c r="C24" s="86"/>
      <c r="D24" s="207"/>
      <c r="E24" s="207"/>
      <c r="F24" s="207">
        <v>13500</v>
      </c>
      <c r="G24" s="207"/>
      <c r="H24" s="207">
        <f t="shared" si="0"/>
        <v>13500</v>
      </c>
      <c r="I24" s="216">
        <v>26.9</v>
      </c>
      <c r="J24" s="216">
        <v>25.9</v>
      </c>
      <c r="K24" s="193" t="s">
        <v>53</v>
      </c>
    </row>
    <row r="25" spans="1:11">
      <c r="A25" s="86"/>
      <c r="B25" s="232"/>
      <c r="C25" s="86"/>
      <c r="D25" s="207"/>
      <c r="E25" s="207"/>
      <c r="F25" s="207"/>
      <c r="G25" s="207"/>
      <c r="H25" s="207"/>
      <c r="I25" s="86"/>
      <c r="J25" s="86"/>
      <c r="K25" s="202"/>
    </row>
    <row r="26" spans="1:11">
      <c r="A26" s="152" t="s">
        <v>114</v>
      </c>
      <c r="B26" s="232"/>
      <c r="C26" s="86"/>
      <c r="D26" s="207"/>
      <c r="E26" s="207"/>
      <c r="F26" s="207"/>
      <c r="G26" s="207"/>
      <c r="H26" s="207"/>
      <c r="I26" s="86"/>
      <c r="J26" s="86"/>
      <c r="K26" s="202"/>
    </row>
    <row r="27" spans="1:11">
      <c r="A27" s="86" t="s">
        <v>199</v>
      </c>
      <c r="B27" s="256" t="s">
        <v>206</v>
      </c>
      <c r="C27" s="86"/>
      <c r="D27" s="207"/>
      <c r="E27" s="207">
        <v>5380</v>
      </c>
      <c r="F27" s="207">
        <v>1100</v>
      </c>
      <c r="G27" s="207">
        <v>1000</v>
      </c>
      <c r="H27" s="207">
        <f>+G27+F27+E27+D27</f>
        <v>7480</v>
      </c>
      <c r="I27" s="86">
        <v>15.9</v>
      </c>
      <c r="J27" s="259">
        <v>15.2</v>
      </c>
      <c r="K27" s="202" t="s">
        <v>53</v>
      </c>
    </row>
    <row r="28" spans="1:11">
      <c r="A28" s="86" t="s">
        <v>200</v>
      </c>
      <c r="B28" s="256" t="s">
        <v>207</v>
      </c>
      <c r="C28" s="86"/>
      <c r="D28" s="207">
        <v>1630</v>
      </c>
      <c r="E28" s="207">
        <v>8470</v>
      </c>
      <c r="F28" s="207"/>
      <c r="G28" s="207">
        <v>720</v>
      </c>
      <c r="H28" s="207">
        <f>+G28+F28+E28+D28</f>
        <v>10820</v>
      </c>
      <c r="I28" s="259">
        <v>24.9</v>
      </c>
      <c r="J28" s="259">
        <v>23.5</v>
      </c>
      <c r="K28" s="202" t="s">
        <v>88</v>
      </c>
    </row>
    <row r="29" spans="1:11">
      <c r="A29" s="150" t="s">
        <v>213</v>
      </c>
      <c r="B29" s="256" t="s">
        <v>207</v>
      </c>
      <c r="C29" s="86"/>
      <c r="D29" s="207"/>
      <c r="E29" s="207"/>
      <c r="F29" s="207">
        <v>25700</v>
      </c>
      <c r="G29" s="207"/>
      <c r="H29" s="207">
        <f>+G29+F29+E29+D29</f>
        <v>25700</v>
      </c>
      <c r="I29" s="259">
        <v>56.1</v>
      </c>
      <c r="J29" s="259">
        <v>53.8</v>
      </c>
      <c r="K29" s="193" t="s">
        <v>88</v>
      </c>
    </row>
    <row r="30" spans="1:11">
      <c r="A30" s="86" t="s">
        <v>201</v>
      </c>
      <c r="B30" s="256" t="s">
        <v>208</v>
      </c>
      <c r="C30" s="86"/>
      <c r="D30" s="207"/>
      <c r="E30" s="207"/>
      <c r="F30" s="207">
        <v>9700</v>
      </c>
      <c r="G30" s="207"/>
      <c r="H30" s="207">
        <f>+G30+F30+E30+D30</f>
        <v>9700</v>
      </c>
      <c r="I30" s="259">
        <v>7</v>
      </c>
      <c r="J30" s="259">
        <v>6</v>
      </c>
      <c r="K30" s="202" t="s">
        <v>53</v>
      </c>
    </row>
    <row r="31" spans="1:11">
      <c r="A31" s="86"/>
      <c r="B31" s="232"/>
      <c r="C31" s="86"/>
      <c r="D31" s="207"/>
      <c r="E31" s="207"/>
      <c r="F31" s="207"/>
      <c r="G31" s="207"/>
      <c r="H31" s="207"/>
      <c r="I31" s="86"/>
      <c r="J31" s="86"/>
      <c r="K31" s="202"/>
    </row>
    <row r="32" spans="1:11">
      <c r="A32" s="152" t="s">
        <v>209</v>
      </c>
      <c r="B32" s="232"/>
      <c r="C32" s="86"/>
      <c r="D32" s="207"/>
      <c r="E32" s="207"/>
      <c r="F32" s="207"/>
      <c r="G32" s="207"/>
      <c r="H32" s="207"/>
      <c r="I32" s="86"/>
      <c r="J32" s="86"/>
      <c r="K32" s="202"/>
    </row>
    <row r="33" spans="1:11">
      <c r="A33" s="150" t="s">
        <v>210</v>
      </c>
      <c r="B33" s="256" t="s">
        <v>206</v>
      </c>
      <c r="C33" s="86"/>
      <c r="D33" s="207"/>
      <c r="E33" s="207">
        <v>7700</v>
      </c>
      <c r="F33" s="207"/>
      <c r="G33" s="207"/>
      <c r="H33" s="207">
        <f>+G33+F33+E33+D33</f>
        <v>7700</v>
      </c>
      <c r="I33" s="86">
        <v>20</v>
      </c>
      <c r="J33" s="86">
        <v>18.7</v>
      </c>
      <c r="K33" s="202" t="s">
        <v>53</v>
      </c>
    </row>
    <row r="34" spans="1:1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>
      <c r="A35" s="152" t="s">
        <v>136</v>
      </c>
      <c r="B35" s="232"/>
      <c r="C35" s="86"/>
      <c r="D35" s="207"/>
      <c r="E35" s="207"/>
      <c r="F35" s="207"/>
      <c r="G35" s="207"/>
      <c r="H35" s="207"/>
      <c r="I35" s="86"/>
      <c r="J35" s="86"/>
      <c r="K35" s="202"/>
    </row>
    <row r="36" spans="1:11">
      <c r="A36" s="86" t="s">
        <v>202</v>
      </c>
      <c r="B36" s="256" t="s">
        <v>206</v>
      </c>
      <c r="C36" s="86"/>
      <c r="D36" s="207"/>
      <c r="E36" s="207">
        <v>5000</v>
      </c>
      <c r="F36" s="207"/>
      <c r="G36" s="207"/>
      <c r="H36" s="207">
        <f>+G36+F36+E36+D36</f>
        <v>5000</v>
      </c>
      <c r="I36" s="86">
        <v>7</v>
      </c>
      <c r="J36" s="86">
        <v>6.8</v>
      </c>
      <c r="K36" s="202" t="s">
        <v>53</v>
      </c>
    </row>
    <row r="37" spans="1:1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1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1:11">
      <c r="A39" s="196"/>
      <c r="B39" s="260"/>
      <c r="C39" s="198"/>
      <c r="D39" s="198"/>
      <c r="E39" s="198"/>
      <c r="F39" s="198"/>
      <c r="G39" s="198"/>
      <c r="H39" s="198"/>
      <c r="I39" s="197"/>
      <c r="J39" s="197"/>
      <c r="K39" s="197"/>
    </row>
    <row r="40" spans="1:11">
      <c r="A40" s="261" t="s">
        <v>165</v>
      </c>
      <c r="B40" s="262"/>
      <c r="C40" s="211">
        <f t="shared" ref="C40:J40" si="1">SUM(C11:C39)</f>
        <v>0</v>
      </c>
      <c r="D40" s="211">
        <f t="shared" si="1"/>
        <v>15030</v>
      </c>
      <c r="E40" s="211">
        <f t="shared" si="1"/>
        <v>106180</v>
      </c>
      <c r="F40" s="211">
        <f t="shared" si="1"/>
        <v>51740</v>
      </c>
      <c r="G40" s="211">
        <f t="shared" si="1"/>
        <v>35150</v>
      </c>
      <c r="H40" s="211">
        <f t="shared" si="1"/>
        <v>208100</v>
      </c>
      <c r="I40" s="211">
        <f t="shared" si="1"/>
        <v>383.1</v>
      </c>
      <c r="J40" s="211">
        <f t="shared" si="1"/>
        <v>362.8</v>
      </c>
      <c r="K40" s="263"/>
    </row>
    <row r="41" spans="1:11">
      <c r="A41" s="150"/>
      <c r="B41" s="193"/>
      <c r="C41" s="209"/>
      <c r="D41" s="209"/>
      <c r="E41" s="209"/>
      <c r="F41" s="209"/>
      <c r="G41" s="209"/>
      <c r="H41" s="254"/>
      <c r="I41" s="209">
        <f>+I40-I16-I29-I33-I24</f>
        <v>275.20000000000005</v>
      </c>
      <c r="J41" s="209">
        <f>+J40-J16-J29-J33-J24</f>
        <v>259.50000000000006</v>
      </c>
      <c r="K41" s="86"/>
    </row>
    <row r="42" spans="1:11">
      <c r="A42" s="152" t="s">
        <v>61</v>
      </c>
      <c r="B42" s="193"/>
      <c r="C42" s="209"/>
      <c r="D42" s="209"/>
      <c r="E42" s="209"/>
      <c r="F42" s="209"/>
      <c r="G42" s="209"/>
      <c r="H42" s="254"/>
      <c r="I42" s="254"/>
      <c r="J42" s="254"/>
      <c r="K42" s="86"/>
    </row>
    <row r="43" spans="1:11">
      <c r="A43" s="86"/>
      <c r="B43" s="202"/>
      <c r="C43" s="86"/>
      <c r="D43" s="86"/>
      <c r="E43" s="86"/>
      <c r="F43" s="86"/>
      <c r="G43" s="86"/>
      <c r="H43" s="86"/>
      <c r="I43" s="86"/>
      <c r="J43" s="86"/>
      <c r="K43" s="86"/>
    </row>
    <row r="44" spans="1:11">
      <c r="A44" s="152" t="s">
        <v>142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>
      <c r="A45" s="150" t="s">
        <v>211</v>
      </c>
      <c r="B45" s="86">
        <v>1301</v>
      </c>
      <c r="C45" s="86"/>
      <c r="D45" s="207">
        <v>1000</v>
      </c>
      <c r="E45" s="207">
        <v>11200</v>
      </c>
      <c r="F45" s="207">
        <v>100</v>
      </c>
      <c r="G45" s="207">
        <v>3600</v>
      </c>
      <c r="H45" s="207">
        <f t="shared" ref="H45:H47" si="2">SUM(D45:G45)</f>
        <v>15900</v>
      </c>
      <c r="I45" s="216">
        <v>20.2</v>
      </c>
      <c r="J45" s="216">
        <v>20.2</v>
      </c>
      <c r="K45" s="202" t="s">
        <v>53</v>
      </c>
    </row>
    <row r="46" spans="1:11">
      <c r="A46" s="150" t="s">
        <v>177</v>
      </c>
      <c r="B46" s="86">
        <v>1303</v>
      </c>
      <c r="C46" s="86"/>
      <c r="D46" s="207">
        <v>600</v>
      </c>
      <c r="E46" s="207">
        <v>13400</v>
      </c>
      <c r="F46" s="207">
        <v>100</v>
      </c>
      <c r="G46" s="207">
        <v>4000</v>
      </c>
      <c r="H46" s="207">
        <f>SUM(D46:G46)</f>
        <v>18100</v>
      </c>
      <c r="I46" s="216">
        <v>19.100000000000001</v>
      </c>
      <c r="J46" s="216">
        <v>19.100000000000001</v>
      </c>
      <c r="K46" s="202" t="s">
        <v>53</v>
      </c>
    </row>
    <row r="47" spans="1:11">
      <c r="A47" s="150" t="s">
        <v>167</v>
      </c>
      <c r="B47" s="86">
        <v>1312</v>
      </c>
      <c r="C47" s="86"/>
      <c r="D47" s="207">
        <v>900</v>
      </c>
      <c r="E47" s="207">
        <v>17100</v>
      </c>
      <c r="F47" s="207">
        <v>400</v>
      </c>
      <c r="G47" s="207">
        <v>3500</v>
      </c>
      <c r="H47" s="207">
        <f t="shared" si="2"/>
        <v>21900</v>
      </c>
      <c r="I47" s="216">
        <v>49.3</v>
      </c>
      <c r="J47" s="216">
        <v>49.3</v>
      </c>
      <c r="K47" s="202" t="s">
        <v>88</v>
      </c>
    </row>
    <row r="48" spans="1:11">
      <c r="A48" s="150" t="s">
        <v>168</v>
      </c>
      <c r="B48" s="86">
        <v>1312</v>
      </c>
      <c r="C48" s="86"/>
      <c r="D48" s="207">
        <v>2300</v>
      </c>
      <c r="E48" s="207">
        <v>13200</v>
      </c>
      <c r="F48" s="207">
        <v>300</v>
      </c>
      <c r="G48" s="207">
        <v>6800</v>
      </c>
      <c r="H48" s="207">
        <f>SUM(D48:G48)</f>
        <v>22600</v>
      </c>
      <c r="I48" s="216">
        <v>25.5</v>
      </c>
      <c r="J48" s="216">
        <v>25.5</v>
      </c>
      <c r="K48" s="202" t="s">
        <v>88</v>
      </c>
    </row>
    <row r="49" spans="1:11">
      <c r="A49" s="150" t="s">
        <v>179</v>
      </c>
      <c r="B49" s="86">
        <v>1402</v>
      </c>
      <c r="C49" s="86"/>
      <c r="D49" s="207">
        <v>1400</v>
      </c>
      <c r="E49" s="207">
        <v>14500</v>
      </c>
      <c r="F49" s="207">
        <v>100</v>
      </c>
      <c r="G49" s="207">
        <v>5500</v>
      </c>
      <c r="H49" s="207">
        <f>SUM(D49:G49)</f>
        <v>21500</v>
      </c>
      <c r="I49" s="216">
        <v>25.3</v>
      </c>
      <c r="J49" s="216">
        <v>25.3</v>
      </c>
      <c r="K49" s="202" t="s">
        <v>88</v>
      </c>
    </row>
    <row r="50" spans="1:11">
      <c r="A50" s="150" t="s">
        <v>178</v>
      </c>
      <c r="B50" s="86">
        <v>1405</v>
      </c>
      <c r="C50" s="86"/>
      <c r="D50" s="207">
        <v>1100</v>
      </c>
      <c r="E50" s="207">
        <v>10700</v>
      </c>
      <c r="F50" s="207">
        <v>400</v>
      </c>
      <c r="G50" s="207">
        <v>4000</v>
      </c>
      <c r="H50" s="207">
        <f>SUM(D50:G50)</f>
        <v>16200</v>
      </c>
      <c r="I50" s="216">
        <v>18.600000000000001</v>
      </c>
      <c r="J50" s="216">
        <v>18.600000000000001</v>
      </c>
      <c r="K50" s="202" t="s">
        <v>53</v>
      </c>
    </row>
    <row r="51" spans="1:11">
      <c r="A51" s="150"/>
      <c r="B51" s="86"/>
      <c r="C51" s="86"/>
      <c r="D51" s="86"/>
      <c r="E51" s="86"/>
      <c r="F51" s="86"/>
      <c r="G51" s="86"/>
      <c r="H51" s="86"/>
      <c r="I51" s="216"/>
      <c r="J51" s="216"/>
      <c r="K51" s="86"/>
    </row>
    <row r="52" spans="1:1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>
      <c r="A53" s="261" t="s">
        <v>64</v>
      </c>
      <c r="B53" s="264"/>
      <c r="C53" s="262"/>
      <c r="D53" s="211">
        <f t="shared" ref="D53:J53" si="3">SUM(D45:D52)</f>
        <v>7300</v>
      </c>
      <c r="E53" s="211">
        <f t="shared" si="3"/>
        <v>80100</v>
      </c>
      <c r="F53" s="211">
        <f t="shared" si="3"/>
        <v>1400</v>
      </c>
      <c r="G53" s="211">
        <f t="shared" si="3"/>
        <v>27400</v>
      </c>
      <c r="H53" s="211">
        <f t="shared" si="3"/>
        <v>116200</v>
      </c>
      <c r="I53" s="211">
        <f t="shared" si="3"/>
        <v>158</v>
      </c>
      <c r="J53" s="211">
        <f t="shared" si="3"/>
        <v>158</v>
      </c>
      <c r="K53" s="264"/>
    </row>
    <row r="54" spans="1:11">
      <c r="A54" s="150"/>
      <c r="B54" s="254"/>
      <c r="C54" s="254"/>
      <c r="D54" s="254"/>
      <c r="E54" s="254"/>
      <c r="F54" s="254"/>
      <c r="G54" s="254"/>
      <c r="H54" s="254"/>
      <c r="I54" s="254"/>
      <c r="J54" s="254"/>
      <c r="K54" s="86"/>
    </row>
    <row r="55" spans="1:11">
      <c r="A55" s="152" t="s">
        <v>69</v>
      </c>
      <c r="B55" s="193"/>
      <c r="C55" s="209"/>
      <c r="D55" s="209"/>
      <c r="E55" s="209"/>
      <c r="F55" s="209"/>
      <c r="G55" s="209"/>
      <c r="H55" s="254"/>
      <c r="I55" s="254"/>
      <c r="J55" s="254"/>
      <c r="K55" s="86"/>
    </row>
    <row r="56" spans="1:11">
      <c r="A56" s="86"/>
      <c r="B56" s="202"/>
      <c r="C56" s="86"/>
      <c r="D56" s="86"/>
      <c r="E56" s="86"/>
      <c r="F56" s="86"/>
      <c r="G56" s="86"/>
      <c r="H56" s="86"/>
      <c r="I56" s="86"/>
      <c r="J56" s="86"/>
      <c r="K56" s="86"/>
    </row>
    <row r="57" spans="1:11">
      <c r="A57" s="152" t="s">
        <v>139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>
      <c r="A58" s="150" t="s">
        <v>212</v>
      </c>
      <c r="B58" s="86">
        <v>1404</v>
      </c>
      <c r="C58" s="86"/>
      <c r="D58" s="86">
        <v>1938</v>
      </c>
      <c r="E58" s="86">
        <v>9860</v>
      </c>
      <c r="F58" s="86">
        <v>0</v>
      </c>
      <c r="G58" s="86">
        <v>4625</v>
      </c>
      <c r="H58" s="86">
        <f>SUM(D58:G58)</f>
        <v>16423</v>
      </c>
      <c r="I58" s="216">
        <v>26.1</v>
      </c>
      <c r="J58" s="216">
        <v>26.1</v>
      </c>
      <c r="K58" s="86"/>
    </row>
    <row r="59" spans="1:11">
      <c r="A59" s="86"/>
      <c r="B59" s="86"/>
      <c r="C59" s="86"/>
      <c r="D59" s="86"/>
      <c r="E59" s="86"/>
      <c r="F59" s="86"/>
      <c r="G59" s="86"/>
      <c r="H59" s="86"/>
      <c r="I59" s="216"/>
      <c r="J59" s="216"/>
      <c r="K59" s="86"/>
    </row>
    <row r="60" spans="1:11">
      <c r="A60" s="152" t="s">
        <v>172</v>
      </c>
      <c r="B60" s="86"/>
      <c r="C60" s="86"/>
      <c r="D60" s="86"/>
      <c r="E60" s="86"/>
      <c r="F60" s="86"/>
      <c r="G60" s="86"/>
      <c r="H60" s="86"/>
      <c r="I60" s="216"/>
      <c r="J60" s="216"/>
      <c r="K60" s="86"/>
    </row>
    <row r="61" spans="1:11">
      <c r="A61" s="86" t="s">
        <v>173</v>
      </c>
      <c r="B61" s="86">
        <v>1302</v>
      </c>
      <c r="C61" s="86"/>
      <c r="D61" s="86"/>
      <c r="E61" s="86">
        <v>11354</v>
      </c>
      <c r="F61" s="86">
        <v>436</v>
      </c>
      <c r="G61" s="86">
        <v>1800</v>
      </c>
      <c r="H61" s="86">
        <f>SUM(D61:G61)</f>
        <v>13590</v>
      </c>
      <c r="I61" s="216">
        <v>43.3</v>
      </c>
      <c r="J61" s="216">
        <v>43.3</v>
      </c>
      <c r="K61" s="86"/>
    </row>
    <row r="62" spans="1:11">
      <c r="A62" s="86"/>
      <c r="B62" s="86"/>
      <c r="C62" s="86"/>
      <c r="D62" s="86"/>
      <c r="E62" s="86"/>
      <c r="F62" s="86"/>
      <c r="G62" s="86"/>
      <c r="H62" s="86"/>
      <c r="I62" s="216"/>
      <c r="J62" s="216"/>
      <c r="K62" s="86"/>
    </row>
    <row r="63" spans="1:11">
      <c r="A63" s="152" t="s">
        <v>174</v>
      </c>
      <c r="B63" s="86"/>
      <c r="C63" s="86"/>
      <c r="D63" s="86"/>
      <c r="E63" s="86"/>
      <c r="F63" s="86"/>
      <c r="G63" s="86"/>
      <c r="H63" s="86"/>
      <c r="I63" s="216"/>
      <c r="J63" s="216"/>
      <c r="K63" s="86"/>
    </row>
    <row r="64" spans="1:11">
      <c r="A64" s="265" t="s">
        <v>175</v>
      </c>
      <c r="B64" s="86">
        <v>1307</v>
      </c>
      <c r="C64" s="86"/>
      <c r="D64" s="86">
        <v>342</v>
      </c>
      <c r="E64" s="86">
        <v>27739</v>
      </c>
      <c r="F64" s="86"/>
      <c r="G64" s="86">
        <v>25550</v>
      </c>
      <c r="H64" s="86">
        <f>SUM(D64:G64)</f>
        <v>53631</v>
      </c>
      <c r="I64" s="216">
        <v>54.5</v>
      </c>
      <c r="J64" s="216">
        <v>54.5</v>
      </c>
      <c r="K64" s="86"/>
    </row>
    <row r="65" spans="1:1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>
      <c r="A66" s="261" t="s">
        <v>70</v>
      </c>
      <c r="B66" s="264"/>
      <c r="C66" s="264"/>
      <c r="D66" s="211">
        <f t="shared" ref="D66:J66" si="4">SUM(D58:D65)</f>
        <v>2280</v>
      </c>
      <c r="E66" s="211">
        <f t="shared" si="4"/>
        <v>48953</v>
      </c>
      <c r="F66" s="211">
        <f t="shared" si="4"/>
        <v>436</v>
      </c>
      <c r="G66" s="211">
        <f t="shared" si="4"/>
        <v>31975</v>
      </c>
      <c r="H66" s="211">
        <f t="shared" si="4"/>
        <v>83644</v>
      </c>
      <c r="I66" s="211">
        <f t="shared" si="4"/>
        <v>123.9</v>
      </c>
      <c r="J66" s="211">
        <f t="shared" si="4"/>
        <v>123.9</v>
      </c>
      <c r="K66" s="264"/>
    </row>
    <row r="67" spans="1:11">
      <c r="A67" s="150"/>
      <c r="B67" s="254"/>
      <c r="C67" s="254"/>
      <c r="D67" s="254"/>
      <c r="E67" s="254"/>
      <c r="F67" s="254"/>
      <c r="G67" s="254"/>
      <c r="H67" s="254"/>
      <c r="I67" s="254"/>
      <c r="J67" s="254"/>
      <c r="K67" s="86"/>
    </row>
    <row r="68" spans="1:11" ht="15.75">
      <c r="A68" s="266" t="s">
        <v>47</v>
      </c>
      <c r="B68" s="267"/>
      <c r="C68" s="268" t="s">
        <v>15</v>
      </c>
      <c r="D68" s="268">
        <f>+D40+D53+D66</f>
        <v>24610</v>
      </c>
      <c r="E68" s="268">
        <f t="shared" ref="E68:J68" si="5">+E40+E53+E66</f>
        <v>235233</v>
      </c>
      <c r="F68" s="268">
        <f t="shared" si="5"/>
        <v>53576</v>
      </c>
      <c r="G68" s="268">
        <f t="shared" si="5"/>
        <v>94525</v>
      </c>
      <c r="H68" s="268">
        <f t="shared" si="5"/>
        <v>407944</v>
      </c>
      <c r="I68" s="268">
        <f t="shared" si="5"/>
        <v>665</v>
      </c>
      <c r="J68" s="268">
        <f t="shared" si="5"/>
        <v>644.69999999999993</v>
      </c>
      <c r="K68" s="86"/>
    </row>
    <row r="69" spans="1:11">
      <c r="A69" s="150"/>
      <c r="B69" s="254"/>
      <c r="C69" s="254"/>
      <c r="D69" s="254"/>
      <c r="E69" s="254"/>
      <c r="F69" s="254"/>
      <c r="G69" s="254"/>
      <c r="H69" s="254"/>
      <c r="I69" s="254"/>
      <c r="J69" s="254"/>
      <c r="K69" s="86"/>
    </row>
    <row r="70" spans="1:11">
      <c r="A70" s="150"/>
      <c r="B70" s="254"/>
      <c r="C70" s="254"/>
      <c r="D70" s="254"/>
      <c r="E70" s="254"/>
      <c r="F70" s="254"/>
      <c r="G70" s="254"/>
      <c r="H70" s="254"/>
      <c r="I70" s="254"/>
      <c r="J70" s="254"/>
      <c r="K70" s="86"/>
    </row>
    <row r="71" spans="1:11">
      <c r="A71" s="150"/>
      <c r="B71" s="254"/>
      <c r="C71" s="254"/>
      <c r="D71" s="254"/>
      <c r="E71" s="254"/>
      <c r="F71" s="254"/>
      <c r="G71" s="254"/>
      <c r="H71" s="254"/>
      <c r="I71" s="254"/>
      <c r="J71" s="254"/>
      <c r="K71" s="86"/>
    </row>
    <row r="72" spans="1:11">
      <c r="A72" s="152"/>
      <c r="B72" s="181"/>
      <c r="C72" s="86"/>
      <c r="D72" s="181" t="s">
        <v>63</v>
      </c>
      <c r="E72" s="181"/>
      <c r="F72" s="181"/>
      <c r="G72" s="88"/>
      <c r="H72" s="88"/>
      <c r="I72" s="88"/>
      <c r="J72" s="88"/>
      <c r="K72" s="86"/>
    </row>
    <row r="73" spans="1:11">
      <c r="A73" s="152"/>
      <c r="B73" s="90" t="s">
        <v>176</v>
      </c>
      <c r="C73" s="90" t="s">
        <v>3</v>
      </c>
      <c r="D73" s="90" t="s">
        <v>138</v>
      </c>
      <c r="E73" s="90"/>
      <c r="F73" s="90" t="s">
        <v>4</v>
      </c>
      <c r="G73" s="88"/>
      <c r="H73" s="88"/>
      <c r="I73" s="88"/>
      <c r="J73" s="88"/>
      <c r="K73" s="86"/>
    </row>
    <row r="74" spans="1:11">
      <c r="A74" s="150" t="s">
        <v>48</v>
      </c>
      <c r="B74" s="209">
        <v>5175</v>
      </c>
      <c r="C74" s="209">
        <v>1559</v>
      </c>
      <c r="D74" s="209">
        <v>1364</v>
      </c>
      <c r="E74" s="209"/>
      <c r="F74" s="209">
        <f>SUM(B74:D74)</f>
        <v>8098</v>
      </c>
      <c r="G74" s="254"/>
      <c r="H74" s="254"/>
      <c r="I74" s="254"/>
      <c r="J74" s="254"/>
      <c r="K74" s="86"/>
    </row>
    <row r="75" spans="1:11">
      <c r="A75" s="150" t="s">
        <v>77</v>
      </c>
      <c r="B75" s="209">
        <v>2505</v>
      </c>
      <c r="C75" s="209">
        <v>676</v>
      </c>
      <c r="D75" s="209">
        <v>639</v>
      </c>
      <c r="E75" s="209"/>
      <c r="F75" s="209">
        <f>SUM(B75:E75)</f>
        <v>3820</v>
      </c>
      <c r="G75" s="254"/>
      <c r="H75" s="254"/>
      <c r="I75" s="254"/>
      <c r="J75" s="254"/>
      <c r="K75" s="86"/>
    </row>
    <row r="76" spans="1:11">
      <c r="A76" s="150" t="s">
        <v>217</v>
      </c>
      <c r="B76" s="210">
        <v>0.85</v>
      </c>
      <c r="C76" s="210">
        <v>0.32</v>
      </c>
      <c r="D76" s="210">
        <v>0.26</v>
      </c>
      <c r="E76" s="210"/>
      <c r="F76" s="210">
        <v>0.61</v>
      </c>
      <c r="G76" s="254"/>
      <c r="H76" s="254"/>
      <c r="I76" s="254"/>
      <c r="J76" s="254"/>
      <c r="K76" s="86"/>
    </row>
    <row r="77" spans="1:11">
      <c r="A77" s="150"/>
      <c r="B77" s="254"/>
      <c r="C77" s="254"/>
      <c r="D77" s="254"/>
      <c r="E77" s="254"/>
      <c r="F77" s="254"/>
      <c r="G77" s="254"/>
      <c r="H77" s="254"/>
      <c r="I77" s="254"/>
      <c r="J77" s="254"/>
      <c r="K77" s="86"/>
    </row>
    <row r="78" spans="1:11" ht="14.25">
      <c r="A78" s="243" t="s">
        <v>49</v>
      </c>
      <c r="B78" s="254"/>
      <c r="C78" s="254"/>
      <c r="D78" s="254"/>
      <c r="E78" s="254"/>
      <c r="F78" s="254"/>
      <c r="G78" s="254"/>
      <c r="H78" s="254"/>
      <c r="I78" s="254"/>
      <c r="J78" s="254"/>
      <c r="K78" s="86"/>
    </row>
    <row r="79" spans="1:11">
      <c r="A79" s="245" t="s">
        <v>50</v>
      </c>
      <c r="B79" s="269"/>
      <c r="C79" s="269"/>
      <c r="D79" s="269"/>
      <c r="E79" s="269"/>
      <c r="F79" s="254"/>
      <c r="G79" s="254"/>
      <c r="H79" s="254"/>
      <c r="I79" s="254"/>
      <c r="J79" s="254"/>
      <c r="K79" s="86"/>
    </row>
  </sheetData>
  <mergeCells count="2">
    <mergeCell ref="C2:H2"/>
    <mergeCell ref="A79:E79"/>
  </mergeCells>
  <pageMargins left="0.75" right="0.75" top="1" bottom="1" header="0.5" footer="0.5"/>
  <pageSetup paperSize="8" scale="78" orientation="portrait" r:id="rId1"/>
  <headerFooter alignWithMargins="0">
    <oddFooter>&amp;L&amp;D &amp;T&amp;C&amp;F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Completed list CDN</vt:lpstr>
      <vt:lpstr>Completed list CDE</vt:lpstr>
      <vt:lpstr>Completed list CDUS</vt:lpstr>
      <vt:lpstr>Projects completed</vt:lpstr>
      <vt:lpstr>Ongoing projects  Nordic CDE US</vt:lpstr>
    </vt:vector>
  </TitlesOfParts>
  <Company>Skanska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HernborgP</dc:creator>
  <cp:lastModifiedBy>lofgrenan</cp:lastModifiedBy>
  <cp:lastPrinted>2013-03-12T10:27:37Z</cp:lastPrinted>
  <dcterms:created xsi:type="dcterms:W3CDTF">2003-12-08T13:26:16Z</dcterms:created>
  <dcterms:modified xsi:type="dcterms:W3CDTF">2013-03-20T14:18:14Z</dcterms:modified>
</cp:coreProperties>
</file>